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2d-tajiri\Desktop\質問回答書\"/>
    </mc:Choice>
  </mc:AlternateContent>
  <bookViews>
    <workbookView xWindow="0" yWindow="0" windowWidth="20340" windowHeight="7455"/>
  </bookViews>
  <sheets>
    <sheet name="別紙2" sheetId="1" r:id="rId1"/>
  </sheets>
  <definedNames>
    <definedName name="_xlnm._FilterDatabase" localSheetId="0" hidden="1">別紙2!$A$5:$O$355</definedName>
    <definedName name="_xlnm.Print_Area" localSheetId="0">別紙2!$B$1:$Q$360</definedName>
    <definedName name="_xlnm.Print_Titles" localSheetId="0">別紙2!$4:$5</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P354" i="1" l="1"/>
  <c r="P356" i="1"/>
  <c r="P92" i="1" l="1"/>
  <c r="P24" i="1"/>
  <c r="P20" i="1"/>
  <c r="P351" i="1"/>
  <c r="P340" i="1"/>
  <c r="P332" i="1"/>
  <c r="P320" i="1"/>
  <c r="P307" i="1"/>
  <c r="P300" i="1"/>
  <c r="P291" i="1"/>
  <c r="P280" i="1"/>
  <c r="P270" i="1"/>
  <c r="P260" i="1"/>
  <c r="P249" i="1"/>
  <c r="P240" i="1"/>
  <c r="P231" i="1"/>
  <c r="P222" i="1"/>
  <c r="P214" i="1"/>
  <c r="P205" i="1"/>
  <c r="P192" i="1"/>
  <c r="P183" i="1"/>
  <c r="P174" i="1"/>
  <c r="P166" i="1"/>
  <c r="P156" i="1"/>
  <c r="P146" i="1"/>
  <c r="P137" i="1"/>
  <c r="P129" i="1"/>
  <c r="P118" i="1"/>
  <c r="P107" i="1"/>
  <c r="P106" i="1"/>
  <c r="P104" i="1"/>
  <c r="P102" i="1"/>
  <c r="P97" i="1"/>
  <c r="P85" i="1"/>
  <c r="P72" i="1"/>
  <c r="P62" i="1"/>
  <c r="P53" i="1"/>
  <c r="P47" i="1"/>
  <c r="P34" i="1"/>
  <c r="P28" i="1"/>
  <c r="P11" i="1"/>
  <c r="O351" i="1" l="1"/>
  <c r="N351" i="1"/>
  <c r="M351" i="1"/>
  <c r="L351" i="1"/>
  <c r="K351" i="1"/>
  <c r="J351" i="1"/>
  <c r="I351" i="1"/>
  <c r="D351" i="1"/>
  <c r="O340" i="1"/>
  <c r="N340" i="1"/>
  <c r="M340" i="1"/>
  <c r="L340" i="1"/>
  <c r="K340" i="1"/>
  <c r="J340" i="1"/>
  <c r="I340" i="1"/>
  <c r="D340" i="1"/>
  <c r="O332" i="1"/>
  <c r="N332" i="1"/>
  <c r="M332" i="1"/>
  <c r="L332" i="1"/>
  <c r="K332" i="1"/>
  <c r="J332" i="1"/>
  <c r="I332" i="1"/>
  <c r="D332" i="1"/>
  <c r="O320" i="1"/>
  <c r="N320" i="1"/>
  <c r="M320" i="1"/>
  <c r="L320" i="1"/>
  <c r="K320" i="1"/>
  <c r="J320" i="1"/>
  <c r="I320" i="1"/>
  <c r="D320" i="1"/>
  <c r="O307" i="1"/>
  <c r="N307" i="1"/>
  <c r="M307" i="1"/>
  <c r="L307" i="1"/>
  <c r="K307" i="1"/>
  <c r="J307" i="1"/>
  <c r="I307" i="1"/>
  <c r="D307" i="1"/>
  <c r="O300" i="1"/>
  <c r="N300" i="1"/>
  <c r="M300" i="1"/>
  <c r="L300" i="1"/>
  <c r="K300" i="1"/>
  <c r="J300" i="1"/>
  <c r="I300" i="1"/>
  <c r="D300" i="1"/>
  <c r="O291" i="1"/>
  <c r="N291" i="1"/>
  <c r="M291" i="1"/>
  <c r="L291" i="1"/>
  <c r="K291" i="1"/>
  <c r="J291" i="1"/>
  <c r="I291" i="1"/>
  <c r="D291" i="1"/>
  <c r="O280" i="1"/>
  <c r="N280" i="1"/>
  <c r="M280" i="1"/>
  <c r="L280" i="1"/>
  <c r="K280" i="1"/>
  <c r="J280" i="1"/>
  <c r="I280" i="1"/>
  <c r="D280" i="1"/>
  <c r="O270" i="1"/>
  <c r="N270" i="1"/>
  <c r="M270" i="1"/>
  <c r="L270" i="1"/>
  <c r="K270" i="1"/>
  <c r="J270" i="1"/>
  <c r="I270" i="1"/>
  <c r="D270" i="1"/>
  <c r="O260" i="1"/>
  <c r="N260" i="1"/>
  <c r="M260" i="1"/>
  <c r="L260" i="1"/>
  <c r="K260" i="1"/>
  <c r="J260" i="1"/>
  <c r="I260" i="1"/>
  <c r="D260" i="1"/>
  <c r="O249" i="1"/>
  <c r="N249" i="1"/>
  <c r="M249" i="1"/>
  <c r="L249" i="1"/>
  <c r="K249" i="1"/>
  <c r="J249" i="1"/>
  <c r="I249" i="1"/>
  <c r="D249" i="1"/>
  <c r="O240" i="1"/>
  <c r="N240" i="1"/>
  <c r="M240" i="1"/>
  <c r="L240" i="1"/>
  <c r="K240" i="1"/>
  <c r="J240" i="1"/>
  <c r="I240" i="1"/>
  <c r="D240" i="1"/>
  <c r="O231" i="1"/>
  <c r="N231" i="1"/>
  <c r="M231" i="1"/>
  <c r="L231" i="1"/>
  <c r="K231" i="1"/>
  <c r="J231" i="1"/>
  <c r="I231" i="1"/>
  <c r="D231" i="1"/>
  <c r="O222" i="1"/>
  <c r="N222" i="1"/>
  <c r="M222" i="1"/>
  <c r="L222" i="1"/>
  <c r="K222" i="1"/>
  <c r="J222" i="1"/>
  <c r="I222" i="1"/>
  <c r="D222" i="1"/>
  <c r="O214" i="1"/>
  <c r="N214" i="1"/>
  <c r="M214" i="1"/>
  <c r="L214" i="1"/>
  <c r="K214" i="1"/>
  <c r="J214" i="1"/>
  <c r="I214" i="1"/>
  <c r="D214" i="1"/>
  <c r="O205" i="1"/>
  <c r="N205" i="1"/>
  <c r="M205" i="1"/>
  <c r="L205" i="1"/>
  <c r="K205" i="1"/>
  <c r="J205" i="1"/>
  <c r="I205" i="1"/>
  <c r="D205" i="1"/>
  <c r="O192" i="1"/>
  <c r="N192" i="1"/>
  <c r="M192" i="1"/>
  <c r="L192" i="1"/>
  <c r="K192" i="1"/>
  <c r="J192" i="1"/>
  <c r="I192" i="1"/>
  <c r="D192" i="1"/>
  <c r="O183" i="1"/>
  <c r="N183" i="1"/>
  <c r="M183" i="1"/>
  <c r="L183" i="1"/>
  <c r="K183" i="1"/>
  <c r="J183" i="1"/>
  <c r="I183" i="1"/>
  <c r="D183" i="1"/>
  <c r="O174" i="1"/>
  <c r="N174" i="1"/>
  <c r="M174" i="1"/>
  <c r="L174" i="1"/>
  <c r="K174" i="1"/>
  <c r="J174" i="1"/>
  <c r="I174" i="1"/>
  <c r="D174" i="1"/>
  <c r="O166" i="1"/>
  <c r="N166" i="1"/>
  <c r="M166" i="1"/>
  <c r="L166" i="1"/>
  <c r="K166" i="1"/>
  <c r="J166" i="1"/>
  <c r="I166" i="1"/>
  <c r="D166" i="1"/>
  <c r="O156" i="1"/>
  <c r="N156" i="1"/>
  <c r="M156" i="1"/>
  <c r="L156" i="1"/>
  <c r="K156" i="1"/>
  <c r="J156" i="1"/>
  <c r="I156" i="1"/>
  <c r="D156" i="1"/>
  <c r="O146" i="1"/>
  <c r="N146" i="1"/>
  <c r="M146" i="1"/>
  <c r="L146" i="1"/>
  <c r="K146" i="1"/>
  <c r="J146" i="1"/>
  <c r="I146" i="1"/>
  <c r="D146" i="1"/>
  <c r="O137" i="1"/>
  <c r="N137" i="1"/>
  <c r="M137" i="1"/>
  <c r="L137" i="1"/>
  <c r="K137" i="1"/>
  <c r="J137" i="1"/>
  <c r="I137" i="1"/>
  <c r="D137" i="1"/>
  <c r="O129" i="1"/>
  <c r="N129" i="1"/>
  <c r="N352" i="1" s="1"/>
  <c r="M129" i="1"/>
  <c r="L129" i="1"/>
  <c r="L352" i="1" s="1"/>
  <c r="K129" i="1"/>
  <c r="J129" i="1"/>
  <c r="I129" i="1"/>
  <c r="I352" i="1" s="1"/>
  <c r="D129" i="1"/>
  <c r="O118" i="1"/>
  <c r="N118" i="1"/>
  <c r="M118" i="1"/>
  <c r="L118" i="1"/>
  <c r="K118" i="1"/>
  <c r="J118" i="1"/>
  <c r="I118" i="1"/>
  <c r="D118" i="1"/>
  <c r="O106" i="1"/>
  <c r="N106" i="1"/>
  <c r="M106" i="1"/>
  <c r="L106" i="1"/>
  <c r="L107" i="1" s="1"/>
  <c r="K106" i="1"/>
  <c r="J106" i="1"/>
  <c r="I106" i="1"/>
  <c r="D106" i="1"/>
  <c r="O104" i="1"/>
  <c r="O107" i="1" s="1"/>
  <c r="N104" i="1"/>
  <c r="N107" i="1" s="1"/>
  <c r="M104" i="1"/>
  <c r="M107" i="1" s="1"/>
  <c r="L104" i="1"/>
  <c r="K104" i="1"/>
  <c r="K107" i="1" s="1"/>
  <c r="J104" i="1"/>
  <c r="I104" i="1"/>
  <c r="I107" i="1" s="1"/>
  <c r="D104" i="1"/>
  <c r="O102" i="1"/>
  <c r="N102" i="1"/>
  <c r="M102" i="1"/>
  <c r="L102" i="1"/>
  <c r="K102" i="1"/>
  <c r="J102" i="1"/>
  <c r="I102" i="1"/>
  <c r="D102" i="1"/>
  <c r="O97" i="1"/>
  <c r="N97" i="1"/>
  <c r="M97" i="1"/>
  <c r="L97" i="1"/>
  <c r="K97" i="1"/>
  <c r="J97" i="1"/>
  <c r="I97" i="1"/>
  <c r="D97" i="1"/>
  <c r="O92" i="1"/>
  <c r="N92" i="1"/>
  <c r="M92" i="1"/>
  <c r="L92" i="1"/>
  <c r="K92" i="1"/>
  <c r="J92" i="1"/>
  <c r="I92" i="1"/>
  <c r="D92" i="1"/>
  <c r="O85" i="1"/>
  <c r="O98" i="1" s="1"/>
  <c r="N85" i="1"/>
  <c r="K85" i="1"/>
  <c r="I85" i="1"/>
  <c r="I98" i="1" s="1"/>
  <c r="D85" i="1"/>
  <c r="D98" i="1" s="1"/>
  <c r="N77" i="1"/>
  <c r="O72" i="1"/>
  <c r="N72" i="1"/>
  <c r="M72" i="1"/>
  <c r="L72" i="1"/>
  <c r="K72" i="1"/>
  <c r="J72" i="1"/>
  <c r="I72" i="1"/>
  <c r="D72" i="1"/>
  <c r="O62" i="1"/>
  <c r="N62" i="1"/>
  <c r="M62" i="1"/>
  <c r="L62" i="1"/>
  <c r="K62" i="1"/>
  <c r="J62" i="1"/>
  <c r="I62" i="1"/>
  <c r="D62" i="1"/>
  <c r="O53" i="1"/>
  <c r="N53" i="1"/>
  <c r="M53" i="1"/>
  <c r="L53" i="1"/>
  <c r="K53" i="1"/>
  <c r="J53" i="1"/>
  <c r="I53" i="1"/>
  <c r="D53" i="1"/>
  <c r="O47" i="1"/>
  <c r="O73" i="1" s="1"/>
  <c r="N47" i="1"/>
  <c r="M47" i="1"/>
  <c r="L47" i="1"/>
  <c r="K47" i="1"/>
  <c r="J47" i="1"/>
  <c r="I47" i="1"/>
  <c r="D47" i="1"/>
  <c r="O34" i="1"/>
  <c r="N34" i="1"/>
  <c r="M34" i="1"/>
  <c r="L34" i="1"/>
  <c r="K34" i="1"/>
  <c r="J34" i="1"/>
  <c r="I34" i="1"/>
  <c r="D34" i="1"/>
  <c r="O28" i="1"/>
  <c r="N28" i="1"/>
  <c r="M28" i="1"/>
  <c r="L28" i="1"/>
  <c r="K28" i="1"/>
  <c r="J28" i="1"/>
  <c r="I28" i="1"/>
  <c r="D28" i="1"/>
  <c r="N25" i="1"/>
  <c r="O24" i="1"/>
  <c r="N24" i="1"/>
  <c r="M24" i="1"/>
  <c r="L24" i="1"/>
  <c r="K24" i="1"/>
  <c r="J24" i="1"/>
  <c r="I24" i="1"/>
  <c r="D24" i="1"/>
  <c r="P25" i="1"/>
  <c r="O20" i="1"/>
  <c r="N20" i="1"/>
  <c r="M20" i="1"/>
  <c r="M25" i="1" s="1"/>
  <c r="L20" i="1"/>
  <c r="K20" i="1"/>
  <c r="K25" i="1" s="1"/>
  <c r="J20" i="1"/>
  <c r="J25" i="1" s="1"/>
  <c r="I20" i="1"/>
  <c r="D20" i="1"/>
  <c r="D25" i="1" s="1"/>
  <c r="O11" i="1"/>
  <c r="N11" i="1"/>
  <c r="M11" i="1"/>
  <c r="L11" i="1"/>
  <c r="K11" i="1"/>
  <c r="J11" i="1"/>
  <c r="I11" i="1"/>
  <c r="D11" i="1"/>
  <c r="I73" i="1" l="1"/>
  <c r="D73" i="1"/>
  <c r="D353" i="1" s="1"/>
  <c r="P73" i="1"/>
  <c r="D352" i="1"/>
  <c r="P352" i="1"/>
  <c r="O25" i="1"/>
  <c r="J73" i="1"/>
  <c r="I25" i="1"/>
  <c r="K73" i="1"/>
  <c r="J352" i="1"/>
  <c r="P353" i="1"/>
  <c r="L73" i="1"/>
  <c r="P98" i="1"/>
  <c r="D107" i="1"/>
  <c r="K352" i="1"/>
  <c r="L25" i="1"/>
  <c r="N73" i="1"/>
  <c r="J107" i="1"/>
  <c r="M352" i="1"/>
  <c r="M73" i="1"/>
  <c r="K98" i="1"/>
  <c r="N98" i="1"/>
  <c r="O352" i="1"/>
  <c r="K355" i="1"/>
  <c r="I355" i="1"/>
  <c r="N355" i="1"/>
  <c r="O355" i="1"/>
  <c r="J85" i="1"/>
  <c r="J98" i="1" s="1"/>
  <c r="I353" i="1"/>
  <c r="J353" i="1"/>
  <c r="L85" i="1"/>
  <c r="L98" i="1" s="1"/>
  <c r="L355" i="1" s="1"/>
  <c r="K353" i="1"/>
  <c r="M85" i="1"/>
  <c r="M98" i="1" s="1"/>
  <c r="M355" i="1" s="1"/>
  <c r="L353" i="1"/>
  <c r="P355" i="1" l="1"/>
  <c r="J354" i="1"/>
  <c r="I354" i="1"/>
  <c r="J355" i="1"/>
  <c r="J356" i="1" s="1"/>
  <c r="L354" i="1"/>
  <c r="K354" i="1"/>
  <c r="M357" i="1"/>
  <c r="M356" i="1"/>
  <c r="L356" i="1"/>
  <c r="L357" i="1"/>
  <c r="I356" i="1"/>
  <c r="I357" i="1"/>
  <c r="M353" i="1"/>
  <c r="M354" i="1" s="1"/>
  <c r="K356" i="1"/>
  <c r="K357" i="1"/>
  <c r="J357" i="1" l="1"/>
  <c r="I358" i="1" s="1"/>
</calcChain>
</file>

<file path=xl/comments1.xml><?xml version="1.0" encoding="utf-8"?>
<comments xmlns="http://schemas.openxmlformats.org/spreadsheetml/2006/main">
  <authors>
    <author>Administrator</author>
  </authors>
  <commentList>
    <comment ref="D78" authorId="0" shapeId="0">
      <text>
        <r>
          <rPr>
            <b/>
            <sz val="9"/>
            <color indexed="81"/>
            <rFont val="MS P ゴシック"/>
            <family val="3"/>
            <charset val="128"/>
          </rPr>
          <t>学校施設なし</t>
        </r>
      </text>
    </comment>
    <comment ref="D349" authorId="0" shapeId="0">
      <text>
        <r>
          <rPr>
            <b/>
            <sz val="9"/>
            <color indexed="81"/>
            <rFont val="MS P ゴシック"/>
            <family val="3"/>
            <charset val="128"/>
          </rPr>
          <t xml:space="preserve">業務内容確認
</t>
        </r>
      </text>
    </comment>
  </commentList>
</comments>
</file>

<file path=xl/sharedStrings.xml><?xml version="1.0" encoding="utf-8"?>
<sst xmlns="http://schemas.openxmlformats.org/spreadsheetml/2006/main" count="2644" uniqueCount="470">
  <si>
    <t>作成：令和5年4月時点</t>
    <rPh sb="0" eb="2">
      <t>サクセイ</t>
    </rPh>
    <rPh sb="3" eb="5">
      <t>レイワ</t>
    </rPh>
    <rPh sb="6" eb="7">
      <t>ネン</t>
    </rPh>
    <rPh sb="8" eb="9">
      <t>ガツ</t>
    </rPh>
    <rPh sb="9" eb="11">
      <t>ジテン</t>
    </rPh>
    <phoneticPr fontId="3"/>
  </si>
  <si>
    <t>所管課</t>
    <rPh sb="0" eb="2">
      <t>ショカン</t>
    </rPh>
    <rPh sb="2" eb="3">
      <t>カ</t>
    </rPh>
    <phoneticPr fontId="3"/>
  </si>
  <si>
    <t>施設名</t>
    <rPh sb="0" eb="3">
      <t>シセツメイ</t>
    </rPh>
    <phoneticPr fontId="3"/>
  </si>
  <si>
    <t>委託名</t>
    <rPh sb="0" eb="3">
      <t>イタクメイ</t>
    </rPh>
    <phoneticPr fontId="3"/>
  </si>
  <si>
    <t>周期</t>
    <rPh sb="0" eb="2">
      <t>シュウキ</t>
    </rPh>
    <phoneticPr fontId="3"/>
  </si>
  <si>
    <t>契約
年数</t>
    <rPh sb="0" eb="2">
      <t>ケイヤク</t>
    </rPh>
    <rPh sb="3" eb="5">
      <t>ネンスウ</t>
    </rPh>
    <phoneticPr fontId="3"/>
  </si>
  <si>
    <t>契約満了日</t>
    <rPh sb="0" eb="2">
      <t>ケイヤク</t>
    </rPh>
    <rPh sb="2" eb="4">
      <t>マンリョウ</t>
    </rPh>
    <rPh sb="4" eb="5">
      <t>ビ</t>
    </rPh>
    <phoneticPr fontId="3"/>
  </si>
  <si>
    <t>包括開始年度</t>
    <rPh sb="0" eb="2">
      <t>ホウカツ</t>
    </rPh>
    <rPh sb="2" eb="4">
      <t>カイシ</t>
    </rPh>
    <rPh sb="4" eb="6">
      <t>ネンド</t>
    </rPh>
    <phoneticPr fontId="3"/>
  </si>
  <si>
    <t>予算額（計画）</t>
    <rPh sb="0" eb="3">
      <t>ヨサンガク</t>
    </rPh>
    <rPh sb="4" eb="6">
      <t>ケイカク</t>
    </rPh>
    <phoneticPr fontId="3"/>
  </si>
  <si>
    <t>予算額
実績
（円/年額）</t>
    <rPh sb="0" eb="2">
      <t>ヨサン</t>
    </rPh>
    <rPh sb="2" eb="3">
      <t>ガク</t>
    </rPh>
    <rPh sb="4" eb="6">
      <t>ジッセキ</t>
    </rPh>
    <rPh sb="8" eb="9">
      <t>エン</t>
    </rPh>
    <rPh sb="10" eb="12">
      <t>ネンガク</t>
    </rPh>
    <phoneticPr fontId="3"/>
  </si>
  <si>
    <t>契約額
実績
（円/年額）</t>
    <rPh sb="0" eb="2">
      <t>ケイヤク</t>
    </rPh>
    <rPh sb="2" eb="3">
      <t>ガク</t>
    </rPh>
    <rPh sb="4" eb="6">
      <t>ジッセキ</t>
    </rPh>
    <rPh sb="8" eb="9">
      <t>エン</t>
    </rPh>
    <rPh sb="10" eb="12">
      <t>ネンガク</t>
    </rPh>
    <phoneticPr fontId="3"/>
  </si>
  <si>
    <t>市内業者活用実績</t>
    <rPh sb="0" eb="2">
      <t>シナイ</t>
    </rPh>
    <rPh sb="2" eb="4">
      <t>ギョウシャ</t>
    </rPh>
    <rPh sb="4" eb="6">
      <t>カツヨウ</t>
    </rPh>
    <rPh sb="6" eb="8">
      <t>ジッセキ</t>
    </rPh>
    <phoneticPr fontId="3"/>
  </si>
  <si>
    <t>備考</t>
    <rPh sb="0" eb="2">
      <t>ビコウ</t>
    </rPh>
    <phoneticPr fontId="3"/>
  </si>
  <si>
    <t>No</t>
    <phoneticPr fontId="3"/>
  </si>
  <si>
    <t>R6年度</t>
    <rPh sb="2" eb="4">
      <t>ネンド</t>
    </rPh>
    <phoneticPr fontId="3"/>
  </si>
  <si>
    <t>R7年度</t>
    <rPh sb="2" eb="4">
      <t>ネンド</t>
    </rPh>
    <phoneticPr fontId="3"/>
  </si>
  <si>
    <t>R8年度</t>
    <rPh sb="2" eb="4">
      <t>ネンド</t>
    </rPh>
    <phoneticPr fontId="3"/>
  </si>
  <si>
    <t>R9年度</t>
    <rPh sb="2" eb="4">
      <t>ネンド</t>
    </rPh>
    <phoneticPr fontId="3"/>
  </si>
  <si>
    <t>R10年度</t>
    <rPh sb="3" eb="5">
      <t>ネンド</t>
    </rPh>
    <phoneticPr fontId="3"/>
  </si>
  <si>
    <t>人権啓発課</t>
    <phoneticPr fontId="3"/>
  </si>
  <si>
    <t>伊倉ふれあいセンター</t>
    <rPh sb="0" eb="2">
      <t>イクラ</t>
    </rPh>
    <phoneticPr fontId="3"/>
  </si>
  <si>
    <t>伊倉ふれあいセンターし尿浄化槽維持管理業務委託料</t>
    <phoneticPr fontId="3"/>
  </si>
  <si>
    <t>2M、1Y</t>
    <phoneticPr fontId="3"/>
  </si>
  <si>
    <t>3</t>
    <phoneticPr fontId="3"/>
  </si>
  <si>
    <t>R8</t>
    <phoneticPr fontId="3"/>
  </si>
  <si>
    <t>○</t>
    <phoneticPr fontId="3"/>
  </si>
  <si>
    <t>市内</t>
    <rPh sb="0" eb="2">
      <t>シナイ</t>
    </rPh>
    <phoneticPr fontId="3"/>
  </si>
  <si>
    <t>伊倉ふれあいセンター清掃管理業務委託料</t>
    <phoneticPr fontId="3"/>
  </si>
  <si>
    <t>244日</t>
    <rPh sb="3" eb="4">
      <t>ニチ</t>
    </rPh>
    <phoneticPr fontId="3"/>
  </si>
  <si>
    <t>1</t>
    <phoneticPr fontId="3"/>
  </si>
  <si>
    <t>R6</t>
    <phoneticPr fontId="3"/>
  </si>
  <si>
    <t>○</t>
  </si>
  <si>
    <t>伊倉ふれあいセンター消防設備保守点検業務委託料</t>
    <phoneticPr fontId="3"/>
  </si>
  <si>
    <t>6M、1Y</t>
    <phoneticPr fontId="3"/>
  </si>
  <si>
    <t>伊倉ふれあいセンター警備業務委託料</t>
    <phoneticPr fontId="3"/>
  </si>
  <si>
    <t>1D</t>
    <phoneticPr fontId="3"/>
  </si>
  <si>
    <t>伊倉ふれあいセンターエレベーター保守点検業務委託料</t>
    <phoneticPr fontId="3"/>
  </si>
  <si>
    <t>3M、1Y</t>
    <phoneticPr fontId="3"/>
  </si>
  <si>
    <t>R7</t>
    <phoneticPr fontId="3"/>
  </si>
  <si>
    <t>合計</t>
    <rPh sb="0" eb="2">
      <t>ゴウケイ</t>
    </rPh>
    <phoneticPr fontId="3"/>
  </si>
  <si>
    <t>文化課</t>
    <phoneticPr fontId="3"/>
  </si>
  <si>
    <t>歴史博物館こころピア</t>
    <rPh sb="0" eb="2">
      <t>レキシ</t>
    </rPh>
    <rPh sb="2" eb="5">
      <t>ハクブツカン</t>
    </rPh>
    <phoneticPr fontId="3"/>
  </si>
  <si>
    <t>博物館空調機保守点検業務委託</t>
  </si>
  <si>
    <t>3M</t>
  </si>
  <si>
    <t>博物館自家用電気工作物保安管理業務委託</t>
  </si>
  <si>
    <t>１M</t>
  </si>
  <si>
    <t>博物館消防用設備点検業務委託</t>
  </si>
  <si>
    <t>博物館清掃業務委託</t>
  </si>
  <si>
    <t>101回、6M</t>
  </si>
  <si>
    <t>市内</t>
  </si>
  <si>
    <t>博物館受水槽清掃業務委託</t>
    <rPh sb="3" eb="6">
      <t>ジュスイソウ</t>
    </rPh>
    <phoneticPr fontId="3"/>
  </si>
  <si>
    <t>1Y</t>
    <phoneticPr fontId="3"/>
  </si>
  <si>
    <t>博物館警備業務委託</t>
  </si>
  <si>
    <t>１D</t>
  </si>
  <si>
    <t>博物館昇降機保守点検業務委託</t>
  </si>
  <si>
    <t>1M</t>
  </si>
  <si>
    <t>博物館デマンド監視業務</t>
  </si>
  <si>
    <t>旧石貫小学校</t>
    <rPh sb="0" eb="3">
      <t>キュウイシヌキ</t>
    </rPh>
    <rPh sb="3" eb="6">
      <t>ショウガッコウ</t>
    </rPh>
    <phoneticPr fontId="3"/>
  </si>
  <si>
    <t>旧石貫小学校警備業務委託</t>
  </si>
  <si>
    <t>旧石貫小学校浄化槽維持管理業務委託</t>
  </si>
  <si>
    <t>旧石貫小学校消防設備点検業務委託</t>
  </si>
  <si>
    <t>課合計</t>
    <rPh sb="0" eb="1">
      <t>カ</t>
    </rPh>
    <rPh sb="1" eb="3">
      <t>ゴウケイ</t>
    </rPh>
    <phoneticPr fontId="3"/>
  </si>
  <si>
    <t>高齢介護課</t>
    <phoneticPr fontId="3"/>
  </si>
  <si>
    <t>高齢者等就業支援センター</t>
    <rPh sb="0" eb="3">
      <t>コウレイシャ</t>
    </rPh>
    <rPh sb="3" eb="4">
      <t>トウ</t>
    </rPh>
    <rPh sb="4" eb="6">
      <t>シュウギョウ</t>
    </rPh>
    <rPh sb="6" eb="8">
      <t>シエン</t>
    </rPh>
    <phoneticPr fontId="3"/>
  </si>
  <si>
    <t>高齢者等就業支援ｾﾝﾀｰ警備業務委託</t>
  </si>
  <si>
    <t>令和6年3月31日</t>
    <rPh sb="0" eb="2">
      <t>レイワ</t>
    </rPh>
    <rPh sb="3" eb="4">
      <t>ネン</t>
    </rPh>
    <rPh sb="5" eb="6">
      <t>ガツ</t>
    </rPh>
    <rPh sb="8" eb="9">
      <t>ニチ</t>
    </rPh>
    <phoneticPr fontId="3"/>
  </si>
  <si>
    <t>高齢者等消防設備保守点検業務委託</t>
    <rPh sb="0" eb="3">
      <t>コウレイシャ</t>
    </rPh>
    <rPh sb="3" eb="4">
      <t>トウ</t>
    </rPh>
    <phoneticPr fontId="3"/>
  </si>
  <si>
    <t>保健予防課</t>
    <phoneticPr fontId="3"/>
  </si>
  <si>
    <t>保健センター</t>
    <rPh sb="0" eb="2">
      <t>ホケン</t>
    </rPh>
    <phoneticPr fontId="3"/>
  </si>
  <si>
    <t>保健センター警備委託料</t>
    <phoneticPr fontId="3"/>
  </si>
  <si>
    <t>保健センター清掃業務委託</t>
    <phoneticPr fontId="3"/>
  </si>
  <si>
    <t>月9回、3M、1Y</t>
    <rPh sb="0" eb="1">
      <t>ツキ</t>
    </rPh>
    <rPh sb="2" eb="3">
      <t>カイ</t>
    </rPh>
    <phoneticPr fontId="3"/>
  </si>
  <si>
    <t>保健センター消防用設備点検業務委託</t>
    <phoneticPr fontId="3"/>
  </si>
  <si>
    <t>保健センター自家用電気工作物保安管理業務委託</t>
    <rPh sb="0" eb="2">
      <t>ホケン</t>
    </rPh>
    <phoneticPr fontId="3"/>
  </si>
  <si>
    <t>保健センター衛生害虫等防除業務委託</t>
    <rPh sb="0" eb="2">
      <t>ホケン</t>
    </rPh>
    <rPh sb="15" eb="17">
      <t>イタク</t>
    </rPh>
    <phoneticPr fontId="3"/>
  </si>
  <si>
    <t>6M</t>
    <phoneticPr fontId="3"/>
  </si>
  <si>
    <t>管財課</t>
    <phoneticPr fontId="3"/>
  </si>
  <si>
    <t xml:space="preserve">本庁舎
</t>
    <rPh sb="0" eb="3">
      <t>ホンチョウシャ</t>
    </rPh>
    <phoneticPr fontId="3"/>
  </si>
  <si>
    <t>本庁舎エレベータ－保守点検業務委託</t>
    <rPh sb="0" eb="3">
      <t>ホンチョウシャ</t>
    </rPh>
    <phoneticPr fontId="3"/>
  </si>
  <si>
    <t>3M</t>
    <phoneticPr fontId="3"/>
  </si>
  <si>
    <t>本庁舎空調点検・冷媒漏洩点検業務委託</t>
    <rPh sb="3" eb="5">
      <t>クウチョウ</t>
    </rPh>
    <rPh sb="5" eb="7">
      <t>テンケン</t>
    </rPh>
    <phoneticPr fontId="3"/>
  </si>
  <si>
    <t>3M、3Y</t>
    <phoneticPr fontId="3"/>
  </si>
  <si>
    <t>漏洩点検R6実施</t>
    <rPh sb="0" eb="2">
      <t>ロウエイ</t>
    </rPh>
    <rPh sb="2" eb="4">
      <t>テンケン</t>
    </rPh>
    <rPh sb="6" eb="8">
      <t>ジッシ</t>
    </rPh>
    <phoneticPr fontId="3"/>
  </si>
  <si>
    <t>本庁舎サーバー室空調機保守点検委託</t>
    <phoneticPr fontId="3"/>
  </si>
  <si>
    <t>本庁舎玄関自動ドア保守点検業務委託</t>
    <phoneticPr fontId="3"/>
  </si>
  <si>
    <t>本庁舎消防用設備等保守点検業務委託</t>
    <phoneticPr fontId="3"/>
  </si>
  <si>
    <t>市内</t>
    <phoneticPr fontId="3"/>
  </si>
  <si>
    <t>本庁舎清掃業務委託</t>
    <phoneticPr fontId="3"/>
  </si>
  <si>
    <t>1D、1W、1M、6M、1Y</t>
    <phoneticPr fontId="3"/>
  </si>
  <si>
    <t>衛生管理業務等と合算して契約</t>
    <rPh sb="0" eb="2">
      <t>エイセイ</t>
    </rPh>
    <rPh sb="2" eb="4">
      <t>カンリ</t>
    </rPh>
    <rPh sb="4" eb="7">
      <t>ギョウムトウ</t>
    </rPh>
    <rPh sb="8" eb="10">
      <t>ガッサン</t>
    </rPh>
    <rPh sb="12" eb="14">
      <t>ケイヤク</t>
    </rPh>
    <phoneticPr fontId="3"/>
  </si>
  <si>
    <t>本庁舎非常電源（自家発電設備）保守点検業務委託</t>
    <rPh sb="0" eb="3">
      <t>ホンチョウシャ</t>
    </rPh>
    <phoneticPr fontId="3"/>
  </si>
  <si>
    <t>本庁舎自家用電気工作物保安管理業務委託</t>
    <rPh sb="0" eb="3">
      <t>ホンチョウシャ</t>
    </rPh>
    <phoneticPr fontId="3"/>
  </si>
  <si>
    <t>本庁舎非常用発電設備地下タンク定期点検業務委託</t>
    <rPh sb="15" eb="17">
      <t>テイキ</t>
    </rPh>
    <phoneticPr fontId="3"/>
  </si>
  <si>
    <t>概算予算額</t>
    <rPh sb="2" eb="5">
      <t>ヨサンガク</t>
    </rPh>
    <phoneticPr fontId="3"/>
  </si>
  <si>
    <t>本庁舎非常用発電設備地下タンク漏洩点検業務委託</t>
    <phoneticPr fontId="3"/>
  </si>
  <si>
    <t>3Y</t>
    <phoneticPr fontId="3"/>
  </si>
  <si>
    <t>令和3年度実施</t>
    <rPh sb="0" eb="2">
      <t>レイワ</t>
    </rPh>
    <rPh sb="3" eb="5">
      <t>ネンド</t>
    </rPh>
    <rPh sb="5" eb="7">
      <t>ジッシ</t>
    </rPh>
    <phoneticPr fontId="3"/>
  </si>
  <si>
    <t>玉名市本庁舎宿直、日直業務委託</t>
    <phoneticPr fontId="3"/>
  </si>
  <si>
    <t>１D</t>
    <phoneticPr fontId="3"/>
  </si>
  <si>
    <t>本庁舎全熱交換器保守点検業務委託</t>
    <phoneticPr fontId="3"/>
  </si>
  <si>
    <t>１Y、3Y</t>
    <phoneticPr fontId="3"/>
  </si>
  <si>
    <t>清掃毎年、点検R7。</t>
    <rPh sb="0" eb="2">
      <t>セイソウ</t>
    </rPh>
    <rPh sb="2" eb="4">
      <t>マイネン</t>
    </rPh>
    <rPh sb="5" eb="7">
      <t>テンケン</t>
    </rPh>
    <phoneticPr fontId="3"/>
  </si>
  <si>
    <t>岱明支所（複合施設）</t>
    <rPh sb="0" eb="2">
      <t>タイメイ</t>
    </rPh>
    <rPh sb="2" eb="4">
      <t>シショ</t>
    </rPh>
    <rPh sb="5" eb="7">
      <t>フクゴウ</t>
    </rPh>
    <rPh sb="7" eb="9">
      <t>シセツ</t>
    </rPh>
    <phoneticPr fontId="3"/>
  </si>
  <si>
    <t>岱明支所エレベーター保守点検業務委託</t>
    <phoneticPr fontId="3"/>
  </si>
  <si>
    <t>岱明支所消防設備点検業務委託</t>
    <phoneticPr fontId="3"/>
  </si>
  <si>
    <t>6M、1Y</t>
  </si>
  <si>
    <t>実負荷運転含む。</t>
    <rPh sb="0" eb="3">
      <t>ジツフカ</t>
    </rPh>
    <rPh sb="3" eb="5">
      <t>ウンテン</t>
    </rPh>
    <rPh sb="5" eb="6">
      <t>フク</t>
    </rPh>
    <phoneticPr fontId="3"/>
  </si>
  <si>
    <t>岱明支所庁舎清掃業務委託</t>
    <phoneticPr fontId="3"/>
  </si>
  <si>
    <t>１D、1W、4M、6M</t>
    <phoneticPr fontId="3"/>
  </si>
  <si>
    <t>岱明支所自家用電気工作物保安管理業務委託</t>
    <rPh sb="0" eb="4">
      <t>タイメイシショ</t>
    </rPh>
    <phoneticPr fontId="3"/>
  </si>
  <si>
    <t>2M、1Y</t>
  </si>
  <si>
    <t>岱明支所警備業務委託</t>
    <rPh sb="0" eb="2">
      <t>タイメイ</t>
    </rPh>
    <rPh sb="2" eb="4">
      <t>シショ</t>
    </rPh>
    <phoneticPr fontId="3"/>
  </si>
  <si>
    <t>横島支所（複合施設）</t>
    <rPh sb="0" eb="2">
      <t>ヨコシマ</t>
    </rPh>
    <rPh sb="2" eb="4">
      <t>シショ</t>
    </rPh>
    <rPh sb="5" eb="7">
      <t>フクゴウ</t>
    </rPh>
    <rPh sb="7" eb="9">
      <t>シセツ</t>
    </rPh>
    <phoneticPr fontId="3"/>
  </si>
  <si>
    <t>横島支所・公民館塩素滅菌機保守点検業務委託</t>
  </si>
  <si>
    <t>1M</t>
    <phoneticPr fontId="3"/>
  </si>
  <si>
    <t>横島支所・公民館消防設備点検等業務委託</t>
  </si>
  <si>
    <t>横島支所・公民館非常用発電機実負荷点検業務委託</t>
    <phoneticPr fontId="3"/>
  </si>
  <si>
    <t>令和5年度実施予定</t>
    <rPh sb="0" eb="2">
      <t>レイワ</t>
    </rPh>
    <rPh sb="3" eb="5">
      <t>ネンド</t>
    </rPh>
    <rPh sb="5" eb="7">
      <t>ジッシ</t>
    </rPh>
    <rPh sb="7" eb="9">
      <t>ヨテイ</t>
    </rPh>
    <phoneticPr fontId="3"/>
  </si>
  <si>
    <t>R6より消防点検に含む予定</t>
    <rPh sb="4" eb="6">
      <t>ショウボウ</t>
    </rPh>
    <rPh sb="6" eb="8">
      <t>テンケン</t>
    </rPh>
    <rPh sb="9" eb="10">
      <t>フク</t>
    </rPh>
    <rPh sb="11" eb="13">
      <t>ヨテイ</t>
    </rPh>
    <phoneticPr fontId="3"/>
  </si>
  <si>
    <t>横島支所・公民館自家用電気工作物保安管理業務委託</t>
    <rPh sb="0" eb="2">
      <t>ヨコシマ</t>
    </rPh>
    <rPh sb="2" eb="4">
      <t>シショ</t>
    </rPh>
    <rPh sb="5" eb="8">
      <t>コウミンカン</t>
    </rPh>
    <phoneticPr fontId="3"/>
  </si>
  <si>
    <t>横島支所・横島公民館施設警備業務委託</t>
    <phoneticPr fontId="3"/>
  </si>
  <si>
    <t>横島支所・公民館貯水槽清掃業務委託</t>
  </si>
  <si>
    <t>横島町公民館等清掃業務委託　</t>
    <phoneticPr fontId="3"/>
  </si>
  <si>
    <t>1D、1W、0.3Y、4M、6M、</t>
  </si>
  <si>
    <t>コミュニティ推進課予算</t>
    <rPh sb="6" eb="9">
      <t>スイシンカ</t>
    </rPh>
    <rPh sb="9" eb="11">
      <t>ヨサン</t>
    </rPh>
    <phoneticPr fontId="3"/>
  </si>
  <si>
    <t>横島町公民館等空調設備点検保守業務委託</t>
    <phoneticPr fontId="3"/>
  </si>
  <si>
    <t>コミュニティ推進課予算</t>
  </si>
  <si>
    <t>天水支所（複合施設）</t>
    <rPh sb="0" eb="2">
      <t>テンスイ</t>
    </rPh>
    <rPh sb="2" eb="4">
      <t>シショ</t>
    </rPh>
    <rPh sb="5" eb="7">
      <t>フクゴウ</t>
    </rPh>
    <rPh sb="7" eb="9">
      <t>シセツ</t>
    </rPh>
    <phoneticPr fontId="3"/>
  </si>
  <si>
    <t>天水市民センター消防用設備点検等業務委託</t>
    <phoneticPr fontId="3"/>
  </si>
  <si>
    <t>天水市民センターエレベーター保守点検業務委託</t>
    <phoneticPr fontId="3"/>
  </si>
  <si>
    <t>天水市民センター警備委託</t>
    <phoneticPr fontId="3"/>
  </si>
  <si>
    <t>天水市民センター自家用電気工作物保安管理業務委託</t>
    <phoneticPr fontId="3"/>
  </si>
  <si>
    <t>天水市民センター浄化槽維持管理業務委託</t>
    <phoneticPr fontId="3"/>
  </si>
  <si>
    <t>0.5M</t>
    <phoneticPr fontId="3"/>
  </si>
  <si>
    <t>天水市民センター清掃業務委託</t>
    <phoneticPr fontId="3"/>
  </si>
  <si>
    <t>1D、6M</t>
    <phoneticPr fontId="3"/>
  </si>
  <si>
    <t>天水市民センター電話交換設備保守点検委託業務</t>
    <phoneticPr fontId="3"/>
  </si>
  <si>
    <t>天水市民センター空調保守点検委託</t>
    <phoneticPr fontId="3"/>
  </si>
  <si>
    <t>天水支所・天水町公民館貯水槽清掃業務委託料</t>
    <phoneticPr fontId="3"/>
  </si>
  <si>
    <t>コミュニティ推進課</t>
    <phoneticPr fontId="3"/>
  </si>
  <si>
    <t>中央公民館</t>
    <rPh sb="0" eb="2">
      <t>チュウオウ</t>
    </rPh>
    <rPh sb="2" eb="5">
      <t>コウミンカン</t>
    </rPh>
    <phoneticPr fontId="3"/>
  </si>
  <si>
    <t>文化センターエレベーター保守点検業務委託</t>
    <phoneticPr fontId="3"/>
  </si>
  <si>
    <t>文化センター警備業務委託</t>
    <phoneticPr fontId="3"/>
  </si>
  <si>
    <t>文化センター自家用電気工作物の保安管理業務委託</t>
    <phoneticPr fontId="3"/>
  </si>
  <si>
    <t>1M、1Y</t>
    <phoneticPr fontId="3"/>
  </si>
  <si>
    <t>文化センター清掃業務及び衛生管理業務委託</t>
    <rPh sb="10" eb="11">
      <t>オヨ</t>
    </rPh>
    <rPh sb="12" eb="16">
      <t>エイセイカンリ</t>
    </rPh>
    <rPh sb="16" eb="18">
      <t>ギョウム</t>
    </rPh>
    <phoneticPr fontId="3"/>
  </si>
  <si>
    <t>衛生管理業務等と合算して契約</t>
    <rPh sb="0" eb="4">
      <t>エイセイカンリ</t>
    </rPh>
    <rPh sb="4" eb="7">
      <t>ギョウムトウ</t>
    </rPh>
    <rPh sb="8" eb="10">
      <t>ガッサン</t>
    </rPh>
    <rPh sb="12" eb="14">
      <t>ケイヤク</t>
    </rPh>
    <phoneticPr fontId="3"/>
  </si>
  <si>
    <t>文化センター舞台設備保守業務委託</t>
    <phoneticPr fontId="3"/>
  </si>
  <si>
    <t>2Y</t>
    <phoneticPr fontId="3"/>
  </si>
  <si>
    <t>文化センター便器他清掃及び排水管清掃業務委託</t>
    <phoneticPr fontId="3"/>
  </si>
  <si>
    <t>文化センター空調設備保守点検業務委託</t>
    <phoneticPr fontId="3"/>
  </si>
  <si>
    <t>文化センター消防設備等点検業務委託</t>
    <phoneticPr fontId="3"/>
  </si>
  <si>
    <t>文化センター非常用直流電源装置保守点検業務委託</t>
    <phoneticPr fontId="3"/>
  </si>
  <si>
    <t>文化センター特殊建築物定期検査業務委託</t>
    <rPh sb="0" eb="2">
      <t>ブンカ</t>
    </rPh>
    <rPh sb="6" eb="8">
      <t>トクシュ</t>
    </rPh>
    <rPh sb="8" eb="11">
      <t>ケンチクブツ</t>
    </rPh>
    <rPh sb="11" eb="19">
      <t>テイキケンサギョウムイタク</t>
    </rPh>
    <phoneticPr fontId="3"/>
  </si>
  <si>
    <t>文化センター建築設備及び防火設備定期検査業務委託</t>
    <rPh sb="0" eb="2">
      <t>ブンカ</t>
    </rPh>
    <rPh sb="6" eb="11">
      <t>ケンチクセツビオヨ</t>
    </rPh>
    <rPh sb="12" eb="16">
      <t>ボウカセツビ</t>
    </rPh>
    <rPh sb="16" eb="20">
      <t>テイキケンサ</t>
    </rPh>
    <rPh sb="20" eb="24">
      <t>ギョウムイタク</t>
    </rPh>
    <phoneticPr fontId="3"/>
  </si>
  <si>
    <t>岱明防災コミュニティセンター</t>
    <rPh sb="0" eb="2">
      <t>タイメイ</t>
    </rPh>
    <rPh sb="2" eb="4">
      <t>ボウサイ</t>
    </rPh>
    <phoneticPr fontId="3"/>
  </si>
  <si>
    <t>岱明防防災コミュニティセンター館内清掃（緑地管理除く）</t>
    <rPh sb="0" eb="2">
      <t>タイメイ</t>
    </rPh>
    <rPh sb="2" eb="3">
      <t>フセ</t>
    </rPh>
    <rPh sb="3" eb="5">
      <t>ボウサイ</t>
    </rPh>
    <rPh sb="15" eb="17">
      <t>カンナイ</t>
    </rPh>
    <rPh sb="17" eb="19">
      <t>セイソウ</t>
    </rPh>
    <rPh sb="20" eb="22">
      <t>リョクチ</t>
    </rPh>
    <rPh sb="22" eb="24">
      <t>カンリ</t>
    </rPh>
    <rPh sb="24" eb="25">
      <t>ノゾ</t>
    </rPh>
    <phoneticPr fontId="3"/>
  </si>
  <si>
    <t>2W、2Y</t>
    <phoneticPr fontId="3"/>
  </si>
  <si>
    <t>令和5年度実施予定</t>
  </si>
  <si>
    <t>岱明防災コミュニティセンター清掃業務委託（トイレ分）</t>
    <rPh sb="0" eb="2">
      <t>タイメイ</t>
    </rPh>
    <rPh sb="2" eb="4">
      <t>ボウサイ</t>
    </rPh>
    <rPh sb="14" eb="16">
      <t>セイソウ</t>
    </rPh>
    <rPh sb="16" eb="18">
      <t>ギョウム</t>
    </rPh>
    <rPh sb="18" eb="20">
      <t>イタク</t>
    </rPh>
    <rPh sb="24" eb="25">
      <t>ブン</t>
    </rPh>
    <phoneticPr fontId="3"/>
  </si>
  <si>
    <t>2W</t>
    <phoneticPr fontId="3"/>
  </si>
  <si>
    <t>岱明防災コミュニティセンター警備業務委託</t>
    <rPh sb="0" eb="2">
      <t>タイメイ</t>
    </rPh>
    <rPh sb="2" eb="4">
      <t>ボウサイ</t>
    </rPh>
    <rPh sb="14" eb="16">
      <t>ケイビ</t>
    </rPh>
    <rPh sb="16" eb="18">
      <t>ギョウム</t>
    </rPh>
    <rPh sb="18" eb="20">
      <t>イタク</t>
    </rPh>
    <phoneticPr fontId="3"/>
  </si>
  <si>
    <t>岱明防災コミュニティセンター消防設備及び防火対象物点検業務委託</t>
    <rPh sb="14" eb="18">
      <t>ショウボウセツビ</t>
    </rPh>
    <rPh sb="18" eb="19">
      <t>オヨ</t>
    </rPh>
    <rPh sb="20" eb="22">
      <t>ボウカ</t>
    </rPh>
    <rPh sb="22" eb="25">
      <t>タイショウブツ</t>
    </rPh>
    <rPh sb="25" eb="27">
      <t>テンケン</t>
    </rPh>
    <rPh sb="27" eb="29">
      <t>ギョウム</t>
    </rPh>
    <rPh sb="29" eb="31">
      <t>イタク</t>
    </rPh>
    <phoneticPr fontId="3"/>
  </si>
  <si>
    <t>岱明防災コミュニティセンターガス空調保守点検業務委託</t>
    <rPh sb="16" eb="18">
      <t>クウチョウ</t>
    </rPh>
    <rPh sb="18" eb="22">
      <t>ホシュテンケン</t>
    </rPh>
    <rPh sb="22" eb="26">
      <t>ギョウムイタク</t>
    </rPh>
    <phoneticPr fontId="3"/>
  </si>
  <si>
    <t>岱明防災コミュニティセンター空調設備エアフィルター清掃業務委託</t>
    <rPh sb="14" eb="18">
      <t>クウチョウセツビ</t>
    </rPh>
    <rPh sb="25" eb="27">
      <t>セイソウ</t>
    </rPh>
    <rPh sb="27" eb="29">
      <t>ギョウム</t>
    </rPh>
    <rPh sb="29" eb="31">
      <t>イタク</t>
    </rPh>
    <phoneticPr fontId="3"/>
  </si>
  <si>
    <t>横島図書館</t>
    <rPh sb="0" eb="2">
      <t>ヨコシマ</t>
    </rPh>
    <rPh sb="2" eb="5">
      <t>トショカン</t>
    </rPh>
    <phoneticPr fontId="3"/>
  </si>
  <si>
    <t>横島図書館警備委託料</t>
    <phoneticPr fontId="3"/>
  </si>
  <si>
    <t>１Ｍ</t>
    <phoneticPr fontId="3"/>
  </si>
  <si>
    <t>横島図書館消防設備点検委託料</t>
    <phoneticPr fontId="3"/>
  </si>
  <si>
    <t>６Ｍ・1Y</t>
    <phoneticPr fontId="3"/>
  </si>
  <si>
    <t>横島図書館清掃業務委託</t>
    <phoneticPr fontId="3"/>
  </si>
  <si>
    <t>６Ｍ</t>
    <phoneticPr fontId="3"/>
  </si>
  <si>
    <t>横島図書館トイレ清掃業務委託</t>
    <rPh sb="0" eb="2">
      <t>ヨコシマ</t>
    </rPh>
    <rPh sb="2" eb="5">
      <t>トショカン</t>
    </rPh>
    <rPh sb="8" eb="10">
      <t>セイソウ</t>
    </rPh>
    <rPh sb="10" eb="12">
      <t>ギョウム</t>
    </rPh>
    <rPh sb="12" eb="14">
      <t>イタク</t>
    </rPh>
    <phoneticPr fontId="3"/>
  </si>
  <si>
    <t>観光物産課</t>
    <phoneticPr fontId="3"/>
  </si>
  <si>
    <t>草枕交流館</t>
    <rPh sb="0" eb="2">
      <t>クサマクラ</t>
    </rPh>
    <rPh sb="2" eb="5">
      <t>コウリュウカン</t>
    </rPh>
    <phoneticPr fontId="3"/>
  </si>
  <si>
    <t>草枕交流館浄化槽維持管理業務委託料</t>
  </si>
  <si>
    <t>草枕交流館警備保全業務委託料</t>
    <phoneticPr fontId="3"/>
  </si>
  <si>
    <t>草枕交流館消防用設備等点検業務委託料</t>
    <rPh sb="0" eb="2">
      <t>クサマクラ</t>
    </rPh>
    <rPh sb="2" eb="5">
      <t>コウリュウカン</t>
    </rPh>
    <phoneticPr fontId="3"/>
  </si>
  <si>
    <t>子育て支援課</t>
    <rPh sb="0" eb="2">
      <t>コソダ</t>
    </rPh>
    <rPh sb="3" eb="6">
      <t>シエンカ</t>
    </rPh>
    <phoneticPr fontId="3"/>
  </si>
  <si>
    <t>築山学童クラブ室</t>
    <rPh sb="0" eb="2">
      <t>ツキヤマ</t>
    </rPh>
    <rPh sb="2" eb="4">
      <t>ガクドウ</t>
    </rPh>
    <rPh sb="7" eb="8">
      <t>シツ</t>
    </rPh>
    <phoneticPr fontId="3"/>
  </si>
  <si>
    <t>築山学童クラブ消防設備点検業務委託</t>
    <rPh sb="0" eb="2">
      <t>ツキヤマ</t>
    </rPh>
    <phoneticPr fontId="3"/>
  </si>
  <si>
    <t>６M、1Y</t>
    <phoneticPr fontId="3"/>
  </si>
  <si>
    <t>3年</t>
    <rPh sb="1" eb="2">
      <t>ネン</t>
    </rPh>
    <phoneticPr fontId="3"/>
  </si>
  <si>
    <t>高道学童クラブ室</t>
    <rPh sb="0" eb="2">
      <t>タカミチ</t>
    </rPh>
    <rPh sb="2" eb="4">
      <t>ガクドウ</t>
    </rPh>
    <rPh sb="7" eb="8">
      <t>シツ</t>
    </rPh>
    <phoneticPr fontId="3"/>
  </si>
  <si>
    <t>高道学童クラブ消防設備点検業務委託</t>
    <rPh sb="0" eb="2">
      <t>タカミチ</t>
    </rPh>
    <rPh sb="2" eb="4">
      <t>ガクドウ</t>
    </rPh>
    <phoneticPr fontId="3"/>
  </si>
  <si>
    <t>スポーツ振興課</t>
  </si>
  <si>
    <t>総合体育館</t>
  </si>
  <si>
    <t>総合体育館共用部清掃業務委託</t>
    <phoneticPr fontId="7"/>
  </si>
  <si>
    <t>1D、1W、4M、1Y</t>
    <phoneticPr fontId="3"/>
  </si>
  <si>
    <t>桃田運動公園電気保安管理業務委託（公園内キュービクル5基）</t>
    <rPh sb="14" eb="16">
      <t>イタク</t>
    </rPh>
    <rPh sb="17" eb="20">
      <t>コウエンナイ</t>
    </rPh>
    <rPh sb="27" eb="28">
      <t>キ</t>
    </rPh>
    <phoneticPr fontId="7"/>
  </si>
  <si>
    <t>総合体育館等建築設備点検業務委託（公園内スポーツ施設）</t>
    <rPh sb="5" eb="6">
      <t>トウ</t>
    </rPh>
    <rPh sb="6" eb="10">
      <t>ケンチクセツビ</t>
    </rPh>
    <rPh sb="10" eb="12">
      <t>テンケン</t>
    </rPh>
    <rPh sb="17" eb="20">
      <t>コウエンナイ</t>
    </rPh>
    <rPh sb="24" eb="26">
      <t>シセツ</t>
    </rPh>
    <phoneticPr fontId="7"/>
  </si>
  <si>
    <t>桃田運動公園消防設備保守点検業務委託（防火対象物点検含）</t>
    <rPh sb="14" eb="18">
      <t>ギョウムイタク</t>
    </rPh>
    <rPh sb="19" eb="24">
      <t>ボウカタイショウブツ</t>
    </rPh>
    <rPh sb="24" eb="26">
      <t>テンケン</t>
    </rPh>
    <rPh sb="26" eb="27">
      <t>フク</t>
    </rPh>
    <phoneticPr fontId="7"/>
  </si>
  <si>
    <t>総合体育館機械警備業務委託</t>
    <phoneticPr fontId="7"/>
  </si>
  <si>
    <t>市民プール機械警備業務委託</t>
    <phoneticPr fontId="7"/>
  </si>
  <si>
    <t>総合体育館空調保守点検業務委託（メインアリーナ含）</t>
    <rPh sb="13" eb="15">
      <t>イタク</t>
    </rPh>
    <rPh sb="23" eb="24">
      <t>フク</t>
    </rPh>
    <phoneticPr fontId="7"/>
  </si>
  <si>
    <t>総合体育館空調冷媒漏洩点検業務委託</t>
    <rPh sb="7" eb="9">
      <t>レイバイ</t>
    </rPh>
    <rPh sb="9" eb="11">
      <t>ロウエイ</t>
    </rPh>
    <rPh sb="15" eb="17">
      <t>イタク</t>
    </rPh>
    <phoneticPr fontId="7"/>
  </si>
  <si>
    <t>令和4年度実施</t>
    <rPh sb="0" eb="2">
      <t>レイワ</t>
    </rPh>
    <rPh sb="3" eb="5">
      <t>ネンド</t>
    </rPh>
    <rPh sb="5" eb="7">
      <t>ジッシ</t>
    </rPh>
    <phoneticPr fontId="3"/>
  </si>
  <si>
    <t>総合体育館特定建築物点検業務委託（3年毎、令和6年）</t>
    <rPh sb="0" eb="2">
      <t>ソウゴウ</t>
    </rPh>
    <rPh sb="2" eb="5">
      <t>タイイクカン</t>
    </rPh>
    <rPh sb="5" eb="10">
      <t>トクテイケンチクブツ</t>
    </rPh>
    <rPh sb="10" eb="12">
      <t>テンケン</t>
    </rPh>
    <rPh sb="12" eb="16">
      <t>ギョウムイタク</t>
    </rPh>
    <rPh sb="18" eb="20">
      <t>ネンマイ</t>
    </rPh>
    <rPh sb="21" eb="23">
      <t>レイワ</t>
    </rPh>
    <rPh sb="24" eb="25">
      <t>ネン</t>
    </rPh>
    <phoneticPr fontId="7"/>
  </si>
  <si>
    <t>総合体育館エレベーター保守点検業務委託</t>
    <rPh sb="0" eb="5">
      <t>ソウゴウタイイクカン</t>
    </rPh>
    <rPh sb="11" eb="15">
      <t>ホシュテンケン</t>
    </rPh>
    <rPh sb="15" eb="19">
      <t>ギョウムイタク</t>
    </rPh>
    <phoneticPr fontId="7"/>
  </si>
  <si>
    <t>1M、3M</t>
    <phoneticPr fontId="3"/>
  </si>
  <si>
    <t>教育総務課</t>
    <rPh sb="0" eb="5">
      <t>キョウイクソウムカ</t>
    </rPh>
    <phoneticPr fontId="3"/>
  </si>
  <si>
    <t>玉名町小学校</t>
    <rPh sb="0" eb="2">
      <t>タマナ</t>
    </rPh>
    <rPh sb="2" eb="4">
      <t>マチショウ</t>
    </rPh>
    <rPh sb="4" eb="6">
      <t>ガッコウ</t>
    </rPh>
    <phoneticPr fontId="3"/>
  </si>
  <si>
    <t>玉名町小学校消防設備保守業務委託</t>
    <rPh sb="0" eb="2">
      <t>タマナ</t>
    </rPh>
    <rPh sb="2" eb="3">
      <t>マチ</t>
    </rPh>
    <rPh sb="3" eb="6">
      <t>ショウガッコウ</t>
    </rPh>
    <phoneticPr fontId="3"/>
  </si>
  <si>
    <t>玉名町小電気保安管理業務委託</t>
    <phoneticPr fontId="3"/>
  </si>
  <si>
    <t>玉名町小鼠族・衛生害虫防除業務委託</t>
    <rPh sb="0" eb="2">
      <t>タマナ</t>
    </rPh>
    <rPh sb="2" eb="4">
      <t>マチショウ</t>
    </rPh>
    <phoneticPr fontId="3"/>
  </si>
  <si>
    <t>4M</t>
    <phoneticPr fontId="3"/>
  </si>
  <si>
    <t>玉名町小エレベーター保守点検業務委託</t>
    <phoneticPr fontId="3"/>
  </si>
  <si>
    <t>玉名町小学校給食室ボイラー保守点検業務</t>
  </si>
  <si>
    <t>玉名町小学校屋外遊具点検業務委託（15校契約）</t>
    <rPh sb="2" eb="3">
      <t>マチ</t>
    </rPh>
    <rPh sb="19" eb="20">
      <t>コウ</t>
    </rPh>
    <rPh sb="20" eb="22">
      <t>ケイヤク</t>
    </rPh>
    <phoneticPr fontId="3"/>
  </si>
  <si>
    <t>玉名町小学校トイレ尿石除去業務委託</t>
    <phoneticPr fontId="3"/>
  </si>
  <si>
    <t>予算額は全小学校分</t>
    <rPh sb="0" eb="3">
      <t>ヨサンガク</t>
    </rPh>
    <rPh sb="4" eb="5">
      <t>ゼン</t>
    </rPh>
    <rPh sb="5" eb="8">
      <t>ショウガッコウ</t>
    </rPh>
    <rPh sb="8" eb="9">
      <t>ブン</t>
    </rPh>
    <phoneticPr fontId="3"/>
  </si>
  <si>
    <t>玉名町小学校警備委託</t>
    <rPh sb="4" eb="6">
      <t>ガッコウ</t>
    </rPh>
    <phoneticPr fontId="3"/>
  </si>
  <si>
    <t>玉名町小学校貯水槽及び高架水槽清掃業務委託</t>
    <rPh sb="0" eb="2">
      <t>タマナ</t>
    </rPh>
    <rPh sb="2" eb="3">
      <t>マチ</t>
    </rPh>
    <phoneticPr fontId="3"/>
  </si>
  <si>
    <t>玉名町小学校プール濾過機保守点検整備委託</t>
    <rPh sb="0" eb="2">
      <t>タマナ</t>
    </rPh>
    <rPh sb="2" eb="3">
      <t>マチ</t>
    </rPh>
    <phoneticPr fontId="3"/>
  </si>
  <si>
    <t>IN、OUT</t>
    <phoneticPr fontId="3"/>
  </si>
  <si>
    <t>築山小学校</t>
    <rPh sb="0" eb="2">
      <t>ツキヤマ</t>
    </rPh>
    <rPh sb="2" eb="5">
      <t>ショウガッコウ</t>
    </rPh>
    <phoneticPr fontId="3"/>
  </si>
  <si>
    <t>築山小学校消防設備保守業務委託（町小代表）</t>
    <rPh sb="0" eb="2">
      <t>ツキヤマ</t>
    </rPh>
    <rPh sb="2" eb="5">
      <t>ショウガッコウ</t>
    </rPh>
    <rPh sb="16" eb="18">
      <t>マチショウ</t>
    </rPh>
    <rPh sb="18" eb="20">
      <t>ダイヒョウ</t>
    </rPh>
    <phoneticPr fontId="3"/>
  </si>
  <si>
    <t>築山小学校屋外遊具点検業務委託（町小代表）</t>
    <rPh sb="0" eb="2">
      <t>ツキヤマ</t>
    </rPh>
    <rPh sb="16" eb="18">
      <t>マチショウ</t>
    </rPh>
    <rPh sb="18" eb="20">
      <t>ダイヒョウ</t>
    </rPh>
    <phoneticPr fontId="3"/>
  </si>
  <si>
    <t>R6</t>
  </si>
  <si>
    <t>築山小学校トイレ尿石除去業務委託</t>
    <phoneticPr fontId="3"/>
  </si>
  <si>
    <t>R7</t>
  </si>
  <si>
    <t>築山小学校太陽光発電設備保守点検業務委託</t>
    <rPh sb="0" eb="2">
      <t>ツキヤマ</t>
    </rPh>
    <phoneticPr fontId="3"/>
  </si>
  <si>
    <t>築山小学校電気保安管理業務委託</t>
    <rPh sb="3" eb="5">
      <t>ガッコウ</t>
    </rPh>
    <phoneticPr fontId="3"/>
  </si>
  <si>
    <t>1M、6M、1Y</t>
  </si>
  <si>
    <t>築山小学校警備委託</t>
    <rPh sb="3" eb="5">
      <t>ガッコウ</t>
    </rPh>
    <phoneticPr fontId="3"/>
  </si>
  <si>
    <t>1D</t>
  </si>
  <si>
    <t>築山小学校プール濾過機保守点検整備委託</t>
    <rPh sb="0" eb="2">
      <t>ツキヤマ</t>
    </rPh>
    <rPh sb="2" eb="3">
      <t>ショウ</t>
    </rPh>
    <phoneticPr fontId="3"/>
  </si>
  <si>
    <t>滑石小学校</t>
    <rPh sb="0" eb="2">
      <t>ナメイシ</t>
    </rPh>
    <rPh sb="2" eb="5">
      <t>ショウガッコウ</t>
    </rPh>
    <phoneticPr fontId="3"/>
  </si>
  <si>
    <t>滑石小学校浄化槽維持管理業務委託</t>
    <phoneticPr fontId="3"/>
  </si>
  <si>
    <t>滑石小学校警備委託</t>
    <phoneticPr fontId="3"/>
  </si>
  <si>
    <t>滑石小学校消防設備保守業務委託（町小代表）</t>
    <rPh sb="0" eb="1">
      <t>ナメ</t>
    </rPh>
    <rPh sb="1" eb="2">
      <t>イシ</t>
    </rPh>
    <rPh sb="2" eb="5">
      <t>ショウガッコウ</t>
    </rPh>
    <rPh sb="16" eb="18">
      <t>マチショウ</t>
    </rPh>
    <rPh sb="18" eb="20">
      <t>ダイヒョウ</t>
    </rPh>
    <phoneticPr fontId="3"/>
  </si>
  <si>
    <t>滑石小学校屋外遊具点検業務委託（町小代表）</t>
    <rPh sb="0" eb="1">
      <t>ナメ</t>
    </rPh>
    <rPh sb="1" eb="2">
      <t>イシ</t>
    </rPh>
    <rPh sb="2" eb="5">
      <t>ショウガッコウ</t>
    </rPh>
    <rPh sb="16" eb="18">
      <t>マチショウ</t>
    </rPh>
    <rPh sb="18" eb="20">
      <t>ダイヒョウ</t>
    </rPh>
    <phoneticPr fontId="3"/>
  </si>
  <si>
    <t>滑石小学校電気保安管理業務委託</t>
    <rPh sb="3" eb="5">
      <t>ガッコウ</t>
    </rPh>
    <phoneticPr fontId="3"/>
  </si>
  <si>
    <t>1M、6M、1Y</t>
    <phoneticPr fontId="3"/>
  </si>
  <si>
    <t>滑石小学校太陽光発電設備保守点検業務委託</t>
    <rPh sb="0" eb="2">
      <t>ナメイシ</t>
    </rPh>
    <rPh sb="2" eb="5">
      <t>ショウガッコウ</t>
    </rPh>
    <phoneticPr fontId="3"/>
  </si>
  <si>
    <t>滑石小学校プール濾過機保守点検整備委託</t>
    <rPh sb="0" eb="2">
      <t>ナメイシ</t>
    </rPh>
    <rPh sb="2" eb="3">
      <t>ショウ</t>
    </rPh>
    <phoneticPr fontId="3"/>
  </si>
  <si>
    <t>IN、OUT</t>
  </si>
  <si>
    <t>滑石小学校トイレ尿石除去業務委託</t>
    <rPh sb="0" eb="2">
      <t>ナメイシ</t>
    </rPh>
    <phoneticPr fontId="3"/>
  </si>
  <si>
    <t>八嘉小学校</t>
    <rPh sb="0" eb="1">
      <t>ハチ</t>
    </rPh>
    <rPh sb="1" eb="2">
      <t>カ</t>
    </rPh>
    <rPh sb="2" eb="5">
      <t>ショウガッコウ</t>
    </rPh>
    <phoneticPr fontId="3"/>
  </si>
  <si>
    <t>八嘉小学校浄化槽維持管理業務委託</t>
    <rPh sb="0" eb="1">
      <t>ハチ</t>
    </rPh>
    <rPh sb="1" eb="2">
      <t>ヨシ</t>
    </rPh>
    <phoneticPr fontId="3"/>
  </si>
  <si>
    <t>0.5M、1Y</t>
    <phoneticPr fontId="3"/>
  </si>
  <si>
    <t>八嘉小学校消防設備保守業務委託（町小代表）</t>
    <rPh sb="0" eb="2">
      <t>ハチヨシ</t>
    </rPh>
    <rPh sb="2" eb="5">
      <t>ショウガッコウ</t>
    </rPh>
    <rPh sb="16" eb="18">
      <t>マチショウ</t>
    </rPh>
    <rPh sb="18" eb="20">
      <t>ダイヒョウ</t>
    </rPh>
    <phoneticPr fontId="3"/>
  </si>
  <si>
    <t>八嘉小学校屋外遊具点検業務委託（町小代表）</t>
    <rPh sb="0" eb="1">
      <t>ハッ</t>
    </rPh>
    <rPh sb="1" eb="2">
      <t>ヨシ</t>
    </rPh>
    <rPh sb="2" eb="5">
      <t>ショウガッコウ</t>
    </rPh>
    <rPh sb="16" eb="18">
      <t>マチショウ</t>
    </rPh>
    <rPh sb="18" eb="20">
      <t>ダイヒョウ</t>
    </rPh>
    <phoneticPr fontId="3"/>
  </si>
  <si>
    <t>八嘉小学校警備委託</t>
    <rPh sb="0" eb="1">
      <t>ハチ</t>
    </rPh>
    <rPh sb="1" eb="2">
      <t>カ</t>
    </rPh>
    <rPh sb="2" eb="5">
      <t>ショウガッコウ</t>
    </rPh>
    <rPh sb="3" eb="5">
      <t>ガッコウ</t>
    </rPh>
    <phoneticPr fontId="3"/>
  </si>
  <si>
    <t>八嘉小学校太陽光発電設備保守点検業務委託</t>
    <rPh sb="0" eb="1">
      <t>ハチ</t>
    </rPh>
    <rPh sb="1" eb="2">
      <t>カ</t>
    </rPh>
    <rPh sb="2" eb="5">
      <t>ショウガッコウ</t>
    </rPh>
    <phoneticPr fontId="3"/>
  </si>
  <si>
    <t>八嘉小学校貯水槽及び高架水槽清掃業務委託</t>
    <rPh sb="0" eb="1">
      <t>ハチ</t>
    </rPh>
    <rPh sb="1" eb="2">
      <t>ヨシ</t>
    </rPh>
    <rPh sb="2" eb="5">
      <t>ショウガッコウ</t>
    </rPh>
    <phoneticPr fontId="3"/>
  </si>
  <si>
    <t>八嘉小学校電気保安管理業務委託</t>
    <rPh sb="3" eb="5">
      <t>ガッコウ</t>
    </rPh>
    <phoneticPr fontId="3"/>
  </si>
  <si>
    <t>八嘉小学校プール濾過機保守点検整備委託</t>
    <rPh sb="0" eb="1">
      <t>ハチ</t>
    </rPh>
    <rPh sb="1" eb="2">
      <t>カ</t>
    </rPh>
    <rPh sb="2" eb="3">
      <t>ショウ</t>
    </rPh>
    <phoneticPr fontId="3"/>
  </si>
  <si>
    <t>八嘉小学校トイレ尿石除去業務委託</t>
    <rPh sb="0" eb="1">
      <t>ハチ</t>
    </rPh>
    <rPh sb="1" eb="2">
      <t>カ</t>
    </rPh>
    <rPh sb="2" eb="5">
      <t>ショウガッコウ</t>
    </rPh>
    <phoneticPr fontId="3"/>
  </si>
  <si>
    <t>伊倉小学校</t>
    <rPh sb="0" eb="2">
      <t>イクラ</t>
    </rPh>
    <rPh sb="2" eb="5">
      <t>ショウガッコウ</t>
    </rPh>
    <phoneticPr fontId="3"/>
  </si>
  <si>
    <t>伊倉小学校消防設備保守業務委託（町小代表）</t>
    <rPh sb="0" eb="2">
      <t>イクラ</t>
    </rPh>
    <rPh sb="2" eb="5">
      <t>ショウガッコウ</t>
    </rPh>
    <phoneticPr fontId="3"/>
  </si>
  <si>
    <t>伊倉小学校警備委託</t>
    <rPh sb="0" eb="2">
      <t>イクラ</t>
    </rPh>
    <phoneticPr fontId="3"/>
  </si>
  <si>
    <t>伊倉小学校屋外遊具点検業務委託（町小代表）</t>
    <rPh sb="0" eb="2">
      <t>イクラ</t>
    </rPh>
    <rPh sb="2" eb="5">
      <t>ショウガッコウ</t>
    </rPh>
    <rPh sb="16" eb="18">
      <t>マチショウ</t>
    </rPh>
    <rPh sb="18" eb="20">
      <t>ダイヒョウ</t>
    </rPh>
    <phoneticPr fontId="3"/>
  </si>
  <si>
    <t>伊倉小学校太陽光発電設備保守点検業務委託</t>
    <rPh sb="0" eb="2">
      <t>イクラ</t>
    </rPh>
    <rPh sb="2" eb="5">
      <t>ショウガッコウ</t>
    </rPh>
    <phoneticPr fontId="3"/>
  </si>
  <si>
    <t>伊倉小学校貯水槽及び高架水槽清掃業務委託</t>
    <rPh sb="0" eb="2">
      <t>イクラ</t>
    </rPh>
    <rPh sb="2" eb="5">
      <t>ショウガッコウ</t>
    </rPh>
    <rPh sb="5" eb="8">
      <t>チョスイソウ</t>
    </rPh>
    <phoneticPr fontId="3"/>
  </si>
  <si>
    <t>伊倉小学校電気保安管理業務委託</t>
    <rPh sb="0" eb="2">
      <t>イクラ</t>
    </rPh>
    <rPh sb="3" eb="5">
      <t>ガッコウ</t>
    </rPh>
    <phoneticPr fontId="3"/>
  </si>
  <si>
    <t>伊倉小学校浄化槽維持管理業務委託</t>
    <rPh sb="0" eb="2">
      <t>イクラ</t>
    </rPh>
    <phoneticPr fontId="3"/>
  </si>
  <si>
    <t>0.5M、1M、1Y</t>
    <phoneticPr fontId="3"/>
  </si>
  <si>
    <t>伊倉小学校プール濾過機保守点検整備委託</t>
    <rPh sb="0" eb="2">
      <t>イクラ</t>
    </rPh>
    <rPh sb="2" eb="3">
      <t>ショウ</t>
    </rPh>
    <phoneticPr fontId="3"/>
  </si>
  <si>
    <t>伊倉小学校トイレ尿石除去業務委託</t>
    <rPh sb="0" eb="2">
      <t>イクラ</t>
    </rPh>
    <phoneticPr fontId="3"/>
  </si>
  <si>
    <t>玉陵小学校</t>
    <rPh sb="0" eb="2">
      <t>ギョクリョウ</t>
    </rPh>
    <rPh sb="2" eb="5">
      <t>ショウガッコウ</t>
    </rPh>
    <phoneticPr fontId="3"/>
  </si>
  <si>
    <t>玉陵小学校消防設備保守業務委託（玉陵中に含む。代表）</t>
    <rPh sb="0" eb="2">
      <t>ギョクリョウ</t>
    </rPh>
    <rPh sb="2" eb="5">
      <t>ショウガッコウ</t>
    </rPh>
    <rPh sb="16" eb="19">
      <t>ギョクリョウチュウ</t>
    </rPh>
    <rPh sb="20" eb="21">
      <t>フク</t>
    </rPh>
    <phoneticPr fontId="3"/>
  </si>
  <si>
    <t>玉陵小学校屋外遊具点検業務委託（町小代表）</t>
    <rPh sb="0" eb="2">
      <t>ギョクリョウ</t>
    </rPh>
    <rPh sb="2" eb="5">
      <t>ショウガッコウ</t>
    </rPh>
    <rPh sb="16" eb="18">
      <t>マチショウ</t>
    </rPh>
    <rPh sb="18" eb="20">
      <t>ダイヒョウ</t>
    </rPh>
    <phoneticPr fontId="3"/>
  </si>
  <si>
    <t>玉陵小学校トイレ尿石除去業務委託</t>
    <rPh sb="0" eb="2">
      <t>ギョクリョウ</t>
    </rPh>
    <phoneticPr fontId="3"/>
  </si>
  <si>
    <t>玉陵小学校プール濾過機保守点検整備委託</t>
    <rPh sb="0" eb="2">
      <t>ギョクリョウ</t>
    </rPh>
    <rPh sb="2" eb="3">
      <t>ショウ</t>
    </rPh>
    <phoneticPr fontId="3"/>
  </si>
  <si>
    <t>玉陵小学校警備委託（玉陵中に含む）</t>
    <rPh sb="0" eb="2">
      <t>ギョクリョウ</t>
    </rPh>
    <rPh sb="2" eb="3">
      <t>ショウ</t>
    </rPh>
    <rPh sb="3" eb="4">
      <t>ガク</t>
    </rPh>
    <rPh sb="10" eb="11">
      <t>ギョク</t>
    </rPh>
    <rPh sb="11" eb="12">
      <t>リョウ</t>
    </rPh>
    <rPh sb="12" eb="13">
      <t>チュウ</t>
    </rPh>
    <rPh sb="14" eb="15">
      <t>フク</t>
    </rPh>
    <phoneticPr fontId="3"/>
  </si>
  <si>
    <t>玉陵小学校貯水槽及び高架水槽清掃業務委託（玉陵中に含む）</t>
    <rPh sb="0" eb="2">
      <t>ギョクリョウ</t>
    </rPh>
    <rPh sb="2" eb="5">
      <t>ショウガッコウ</t>
    </rPh>
    <rPh sb="5" eb="8">
      <t>チョスイソウ</t>
    </rPh>
    <phoneticPr fontId="3"/>
  </si>
  <si>
    <t>玉陵小学校電気保安管理業務委託（玉陵中に含む）</t>
    <rPh sb="2" eb="5">
      <t>ショウガッコウ</t>
    </rPh>
    <phoneticPr fontId="3"/>
  </si>
  <si>
    <t>大浜小学校</t>
    <rPh sb="0" eb="2">
      <t>オオハマ</t>
    </rPh>
    <rPh sb="2" eb="5">
      <t>ショウガッコウ</t>
    </rPh>
    <phoneticPr fontId="3"/>
  </si>
  <si>
    <t>大浜小学校消防設備保守業務委託（町小代表）</t>
    <rPh sb="0" eb="2">
      <t>オオハマ</t>
    </rPh>
    <rPh sb="2" eb="5">
      <t>ショウガッコウ</t>
    </rPh>
    <phoneticPr fontId="3"/>
  </si>
  <si>
    <t>大浜小学校警備委託</t>
    <rPh sb="0" eb="2">
      <t>オオハマ</t>
    </rPh>
    <phoneticPr fontId="3"/>
  </si>
  <si>
    <t>大浜小学校屋外遊具点検業務委託（町小代表）</t>
    <rPh sb="0" eb="2">
      <t>オオハマ</t>
    </rPh>
    <rPh sb="2" eb="5">
      <t>ショウガッコウ</t>
    </rPh>
    <rPh sb="16" eb="18">
      <t>マチショウ</t>
    </rPh>
    <rPh sb="18" eb="20">
      <t>ダイヒョウ</t>
    </rPh>
    <phoneticPr fontId="3"/>
  </si>
  <si>
    <t>大浜小学校電気保安管理業務委託</t>
    <rPh sb="0" eb="2">
      <t>オオハマ</t>
    </rPh>
    <rPh sb="3" eb="5">
      <t>ガッコウ</t>
    </rPh>
    <phoneticPr fontId="3"/>
  </si>
  <si>
    <t>大浜小学校太陽光発電設備保守点検業務委託</t>
    <rPh sb="0" eb="2">
      <t>オオハマ</t>
    </rPh>
    <rPh sb="2" eb="5">
      <t>ショウガッコウ</t>
    </rPh>
    <phoneticPr fontId="3"/>
  </si>
  <si>
    <t>大浜小学校浄化槽維持管理業務委託</t>
    <phoneticPr fontId="3"/>
  </si>
  <si>
    <t>大浜小学校トイレ尿石除去業務委託</t>
    <rPh sb="0" eb="2">
      <t>オオハマ</t>
    </rPh>
    <phoneticPr fontId="3"/>
  </si>
  <si>
    <t>令和4年度実施</t>
    <phoneticPr fontId="3"/>
  </si>
  <si>
    <t>大浜小学校プール濾過機保守点検整備委託</t>
    <rPh sb="0" eb="2">
      <t>オオハマ</t>
    </rPh>
    <rPh sb="2" eb="3">
      <t>ショウ</t>
    </rPh>
    <phoneticPr fontId="3"/>
  </si>
  <si>
    <t>豊水小学校</t>
    <rPh sb="0" eb="2">
      <t>トヨミズ</t>
    </rPh>
    <rPh sb="2" eb="5">
      <t>ショウガッコウ</t>
    </rPh>
    <phoneticPr fontId="3"/>
  </si>
  <si>
    <t>豊水小学校消防設備保守業務委託（町小代表）</t>
    <rPh sb="0" eb="2">
      <t>トヨミズ</t>
    </rPh>
    <rPh sb="2" eb="5">
      <t>ショウガッコウ</t>
    </rPh>
    <phoneticPr fontId="3"/>
  </si>
  <si>
    <t>豊水小学校浄化槽維持管理業務委託</t>
    <rPh sb="0" eb="2">
      <t>トヨミズ</t>
    </rPh>
    <phoneticPr fontId="3"/>
  </si>
  <si>
    <t>豊水小学校屋外遊具点検業務委託（町小代表）</t>
    <rPh sb="0" eb="2">
      <t>トヨミズ</t>
    </rPh>
    <rPh sb="2" eb="5">
      <t>ショウガッコウ</t>
    </rPh>
    <rPh sb="16" eb="18">
      <t>マチショウ</t>
    </rPh>
    <rPh sb="18" eb="20">
      <t>ダイヒョウ</t>
    </rPh>
    <phoneticPr fontId="3"/>
  </si>
  <si>
    <t>豊水小学校電気保安管理業務委託</t>
    <rPh sb="0" eb="2">
      <t>トヨミズ</t>
    </rPh>
    <rPh sb="3" eb="5">
      <t>ガッコウ</t>
    </rPh>
    <phoneticPr fontId="3"/>
  </si>
  <si>
    <t>豊水小学校太陽光発電設備保守点検業務委託</t>
    <rPh sb="0" eb="2">
      <t>トヨミズ</t>
    </rPh>
    <rPh sb="2" eb="5">
      <t>ショウガッコウ</t>
    </rPh>
    <phoneticPr fontId="3"/>
  </si>
  <si>
    <t>豊水小学校警備委託</t>
    <rPh sb="0" eb="2">
      <t>トヨミズ</t>
    </rPh>
    <rPh sb="3" eb="5">
      <t>ガッコウ</t>
    </rPh>
    <phoneticPr fontId="3"/>
  </si>
  <si>
    <t>豊水小学校プール濾過機保守点検整備委託</t>
    <rPh sb="0" eb="2">
      <t>トヨミズ</t>
    </rPh>
    <rPh sb="2" eb="3">
      <t>ショウ</t>
    </rPh>
    <phoneticPr fontId="3"/>
  </si>
  <si>
    <t>豊水小学校トイレ尿石除去業務委託</t>
    <phoneticPr fontId="3"/>
  </si>
  <si>
    <t>横島小学校</t>
    <rPh sb="0" eb="2">
      <t>ヨコシマ</t>
    </rPh>
    <rPh sb="2" eb="5">
      <t>ショウガッコウ</t>
    </rPh>
    <phoneticPr fontId="3"/>
  </si>
  <si>
    <t>横島小学校トイレ尿石除去業務委託</t>
  </si>
  <si>
    <t>横島小電気保安管理業務委託</t>
    <rPh sb="0" eb="2">
      <t>ヨコシマ</t>
    </rPh>
    <phoneticPr fontId="3"/>
  </si>
  <si>
    <t>横島小学校可搬型階段昇降車保守点検業務委託</t>
  </si>
  <si>
    <t>横島小学校警備委託</t>
    <phoneticPr fontId="3"/>
  </si>
  <si>
    <t>横島小給食室鼠族・衛生害虫防除業務委託</t>
    <rPh sb="0" eb="2">
      <t>ヨコシマ</t>
    </rPh>
    <rPh sb="2" eb="3">
      <t>ショウ</t>
    </rPh>
    <rPh sb="3" eb="6">
      <t>キュウショクシツ</t>
    </rPh>
    <phoneticPr fontId="3"/>
  </si>
  <si>
    <t>横島小学校浄化槽維持管理業務委託</t>
    <phoneticPr fontId="3"/>
  </si>
  <si>
    <t>横島小学校消防設備保守業務委託（町小代表）</t>
    <rPh sb="0" eb="2">
      <t>ヨコシマ</t>
    </rPh>
    <rPh sb="2" eb="5">
      <t>ショウガッコウ</t>
    </rPh>
    <phoneticPr fontId="3"/>
  </si>
  <si>
    <t>横島小学校屋外遊具点検業務委託（町小代表）</t>
    <rPh sb="0" eb="2">
      <t>ヨコシマ</t>
    </rPh>
    <rPh sb="2" eb="5">
      <t>ショウガッコウ</t>
    </rPh>
    <rPh sb="16" eb="18">
      <t>マチショウ</t>
    </rPh>
    <rPh sb="18" eb="20">
      <t>ダイヒョウ</t>
    </rPh>
    <phoneticPr fontId="3"/>
  </si>
  <si>
    <t>横島小学校太陽光発電設備保守点検業務委託</t>
    <rPh sb="0" eb="2">
      <t>ヨコシマ</t>
    </rPh>
    <rPh sb="2" eb="5">
      <t>ショウガッコウ</t>
    </rPh>
    <phoneticPr fontId="3"/>
  </si>
  <si>
    <t>横島小学校貯水槽及び高架水槽清掃業務委託</t>
    <rPh sb="0" eb="2">
      <t>ヨコシマ</t>
    </rPh>
    <rPh sb="2" eb="5">
      <t>ショウガッコウ</t>
    </rPh>
    <rPh sb="5" eb="8">
      <t>チョスイソウ</t>
    </rPh>
    <phoneticPr fontId="3"/>
  </si>
  <si>
    <t>横島小学校塩素滅菌設備維持管理委託</t>
    <rPh sb="0" eb="2">
      <t>ヨコシマ</t>
    </rPh>
    <rPh sb="3" eb="4">
      <t>ガク</t>
    </rPh>
    <phoneticPr fontId="3"/>
  </si>
  <si>
    <t>横島小学校プール濾過機保守点検整備委託</t>
    <rPh sb="0" eb="2">
      <t>ヨコシマ</t>
    </rPh>
    <phoneticPr fontId="3"/>
  </si>
  <si>
    <t>大野小学校</t>
    <rPh sb="0" eb="2">
      <t>オオノ</t>
    </rPh>
    <rPh sb="2" eb="5">
      <t>ショウガッコウ</t>
    </rPh>
    <phoneticPr fontId="3"/>
  </si>
  <si>
    <t>大野小学校プール循環濾過装置維持管理委託</t>
  </si>
  <si>
    <t>大野小学校トイレ尿石除去業務委託</t>
    <rPh sb="0" eb="2">
      <t>オオノ</t>
    </rPh>
    <phoneticPr fontId="3"/>
  </si>
  <si>
    <t>2Y</t>
  </si>
  <si>
    <t>大野小学校消防設備保守業務委託（町小代表）</t>
    <rPh sb="0" eb="2">
      <t>オオノ</t>
    </rPh>
    <rPh sb="2" eb="5">
      <t>ショウガッコウ</t>
    </rPh>
    <phoneticPr fontId="3"/>
  </si>
  <si>
    <t>大野小学校屋外遊具点検業務委託（町小代表）</t>
    <rPh sb="0" eb="2">
      <t>オオノ</t>
    </rPh>
    <rPh sb="2" eb="5">
      <t>ショウガッコウ</t>
    </rPh>
    <rPh sb="16" eb="18">
      <t>マチショウ</t>
    </rPh>
    <rPh sb="18" eb="20">
      <t>ダイヒョウ</t>
    </rPh>
    <phoneticPr fontId="3"/>
  </si>
  <si>
    <t>大野小学校太陽光発電設備保守点検業務委託</t>
    <rPh sb="0" eb="2">
      <t>オオノ</t>
    </rPh>
    <rPh sb="2" eb="5">
      <t>ショウガッコウ</t>
    </rPh>
    <rPh sb="5" eb="8">
      <t>タイヨウコウ</t>
    </rPh>
    <phoneticPr fontId="3"/>
  </si>
  <si>
    <t>大野小学校貯水槽及び高架水槽清掃業務委託</t>
    <rPh sb="0" eb="2">
      <t>オオノ</t>
    </rPh>
    <rPh sb="2" eb="5">
      <t>ショウガッコウ</t>
    </rPh>
    <rPh sb="5" eb="8">
      <t>チョスイソウ</t>
    </rPh>
    <phoneticPr fontId="3"/>
  </si>
  <si>
    <t>大野小学校警備委託</t>
    <rPh sb="0" eb="2">
      <t>オオノ</t>
    </rPh>
    <rPh sb="2" eb="5">
      <t>ショウガッコウ</t>
    </rPh>
    <rPh sb="3" eb="5">
      <t>ガッコウ</t>
    </rPh>
    <phoneticPr fontId="3"/>
  </si>
  <si>
    <t>大野小学校電気保安管理業務委託</t>
    <rPh sb="0" eb="2">
      <t>オオノ</t>
    </rPh>
    <rPh sb="3" eb="5">
      <t>ガッコウ</t>
    </rPh>
    <phoneticPr fontId="3"/>
  </si>
  <si>
    <t>睦合小学校</t>
    <rPh sb="0" eb="2">
      <t>ムツアイ</t>
    </rPh>
    <rPh sb="2" eb="5">
      <t>ショウガッコウ</t>
    </rPh>
    <phoneticPr fontId="3"/>
  </si>
  <si>
    <t>睦合小学校消防設備保守業務委託（町小代表）</t>
    <rPh sb="0" eb="2">
      <t>ムツアイ</t>
    </rPh>
    <rPh sb="2" eb="5">
      <t>ショウガッコウ</t>
    </rPh>
    <phoneticPr fontId="3"/>
  </si>
  <si>
    <t>睦合小学校トイレ尿石除去業務委託</t>
    <rPh sb="0" eb="2">
      <t>ムツアイ</t>
    </rPh>
    <phoneticPr fontId="3"/>
  </si>
  <si>
    <t>睦合小学校屋外遊具点検業務委託（町小代表）</t>
    <rPh sb="0" eb="2">
      <t>ムツアイ</t>
    </rPh>
    <rPh sb="2" eb="5">
      <t>ショウガッコウ</t>
    </rPh>
    <rPh sb="16" eb="18">
      <t>マチショウ</t>
    </rPh>
    <rPh sb="18" eb="20">
      <t>ダイヒョウ</t>
    </rPh>
    <phoneticPr fontId="3"/>
  </si>
  <si>
    <t>睦合小学校警備委託</t>
    <rPh sb="0" eb="2">
      <t>ムツアイ</t>
    </rPh>
    <rPh sb="3" eb="5">
      <t>ガッコウ</t>
    </rPh>
    <phoneticPr fontId="3"/>
  </si>
  <si>
    <t>睦合小学校太陽光発電設備保守点検業務委託</t>
    <rPh sb="0" eb="2">
      <t>ムツアイ</t>
    </rPh>
    <rPh sb="2" eb="5">
      <t>ショウガッコウ</t>
    </rPh>
    <phoneticPr fontId="3"/>
  </si>
  <si>
    <t>睦合小学校電気保安管理業務委託</t>
    <rPh sb="3" eb="4">
      <t>ガク</t>
    </rPh>
    <phoneticPr fontId="3"/>
  </si>
  <si>
    <t>睦合小学校プール濾過機保守点検整備委託</t>
    <phoneticPr fontId="3"/>
  </si>
  <si>
    <t>鍋小学校</t>
    <rPh sb="0" eb="1">
      <t>ナベ</t>
    </rPh>
    <rPh sb="1" eb="4">
      <t>ショウガッコウ</t>
    </rPh>
    <phoneticPr fontId="3"/>
  </si>
  <si>
    <t>鍋小学校プールろ過装置保守点検委託</t>
  </si>
  <si>
    <t>鍋小学校トイレ尿石除去業務委託</t>
    <rPh sb="0" eb="1">
      <t>ナベ</t>
    </rPh>
    <phoneticPr fontId="3"/>
  </si>
  <si>
    <t>鍋小学校消防設備保守業務委託（町小代表）</t>
    <rPh sb="0" eb="1">
      <t>ナベ</t>
    </rPh>
    <rPh sb="1" eb="4">
      <t>ショウガッコウ</t>
    </rPh>
    <phoneticPr fontId="3"/>
  </si>
  <si>
    <t>鍋小学校屋外遊具点検業務委託（町小代表）</t>
    <rPh sb="0" eb="1">
      <t>ナベ</t>
    </rPh>
    <rPh sb="1" eb="4">
      <t>ショウガッコウ</t>
    </rPh>
    <rPh sb="15" eb="17">
      <t>マチショウ</t>
    </rPh>
    <rPh sb="17" eb="19">
      <t>ダイヒョウ</t>
    </rPh>
    <phoneticPr fontId="3"/>
  </si>
  <si>
    <t>鍋小学校太陽光発電設備保守点検業務委託</t>
    <rPh sb="0" eb="1">
      <t>ナベ</t>
    </rPh>
    <rPh sb="1" eb="4">
      <t>ショウガッコウ</t>
    </rPh>
    <phoneticPr fontId="3"/>
  </si>
  <si>
    <t>鍋小学校貯水槽及び高架水槽清掃業務委託</t>
    <rPh sb="0" eb="1">
      <t>ナベ</t>
    </rPh>
    <rPh sb="1" eb="4">
      <t>ショウガッコウ</t>
    </rPh>
    <rPh sb="4" eb="7">
      <t>チョスイソウ</t>
    </rPh>
    <phoneticPr fontId="3"/>
  </si>
  <si>
    <t>鍋小学校電気保安管理業務委託</t>
    <rPh sb="0" eb="1">
      <t>ナベ</t>
    </rPh>
    <rPh sb="2" eb="4">
      <t>ガッコウ</t>
    </rPh>
    <phoneticPr fontId="3"/>
  </si>
  <si>
    <t>鍋小学校警備委託</t>
    <rPh sb="0" eb="1">
      <t>ナベ</t>
    </rPh>
    <rPh sb="1" eb="4">
      <t>ショウガッコウ</t>
    </rPh>
    <rPh sb="2" eb="4">
      <t>ガッコウ</t>
    </rPh>
    <phoneticPr fontId="3"/>
  </si>
  <si>
    <t>高道小学校</t>
    <rPh sb="0" eb="2">
      <t>タカミチ</t>
    </rPh>
    <rPh sb="2" eb="5">
      <t>ショウガッコウ</t>
    </rPh>
    <phoneticPr fontId="3"/>
  </si>
  <si>
    <t>高道小学校消防設備保守業務委託（町小代表）</t>
    <rPh sb="0" eb="2">
      <t>タカミチ</t>
    </rPh>
    <rPh sb="2" eb="5">
      <t>ショウガッコウ</t>
    </rPh>
    <phoneticPr fontId="3"/>
  </si>
  <si>
    <t>高道小学校トイレ尿石除去業務委託</t>
    <rPh sb="0" eb="2">
      <t>タカミチ</t>
    </rPh>
    <phoneticPr fontId="3"/>
  </si>
  <si>
    <t>高道小学校屋外遊具点検業務委託（町小代表）</t>
    <rPh sb="0" eb="2">
      <t>タカミチ</t>
    </rPh>
    <rPh sb="2" eb="5">
      <t>ショウガッコウ</t>
    </rPh>
    <rPh sb="16" eb="18">
      <t>マチショウ</t>
    </rPh>
    <rPh sb="18" eb="20">
      <t>ダイヒョウ</t>
    </rPh>
    <phoneticPr fontId="3"/>
  </si>
  <si>
    <t>高道小学校太陽光発電設備保守点検業務委託</t>
    <rPh sb="0" eb="2">
      <t>タカミチ</t>
    </rPh>
    <rPh sb="2" eb="5">
      <t>ショウガッコウ</t>
    </rPh>
    <phoneticPr fontId="3"/>
  </si>
  <si>
    <t>高道小学校貯水槽及び高架水槽清掃業務委託</t>
    <rPh sb="0" eb="2">
      <t>タカミチ</t>
    </rPh>
    <rPh sb="2" eb="5">
      <t>ショウガッコウ</t>
    </rPh>
    <rPh sb="5" eb="8">
      <t>チョスイソウ</t>
    </rPh>
    <phoneticPr fontId="3"/>
  </si>
  <si>
    <t>高道小学校電気保安管理業務委託</t>
    <rPh sb="0" eb="2">
      <t>タカミチ</t>
    </rPh>
    <rPh sb="3" eb="5">
      <t>ガッコウ</t>
    </rPh>
    <phoneticPr fontId="3"/>
  </si>
  <si>
    <t>高道小学校警備委託</t>
    <rPh sb="0" eb="2">
      <t>タカミチ</t>
    </rPh>
    <rPh sb="2" eb="5">
      <t>ショウガッコウ</t>
    </rPh>
    <rPh sb="3" eb="5">
      <t>ガッコウ</t>
    </rPh>
    <phoneticPr fontId="3"/>
  </si>
  <si>
    <t>高道小学校プール濾過機保守点検整備委託</t>
    <rPh sb="0" eb="2">
      <t>タカミチ</t>
    </rPh>
    <phoneticPr fontId="3"/>
  </si>
  <si>
    <t>玉水小学校</t>
    <rPh sb="0" eb="2">
      <t>タマミズ</t>
    </rPh>
    <rPh sb="2" eb="5">
      <t>ショウガッコウ</t>
    </rPh>
    <phoneticPr fontId="3"/>
  </si>
  <si>
    <t>玉水小学校消防設備保守業務委託（町小代表）</t>
    <rPh sb="0" eb="2">
      <t>タマミズ</t>
    </rPh>
    <rPh sb="2" eb="5">
      <t>ショウガッコウ</t>
    </rPh>
    <phoneticPr fontId="3"/>
  </si>
  <si>
    <t>玉水小学校トイレ尿石除去業務委託</t>
    <rPh sb="0" eb="2">
      <t>タマミズ</t>
    </rPh>
    <phoneticPr fontId="3"/>
  </si>
  <si>
    <t>玉水小学校警備委託</t>
    <rPh sb="0" eb="2">
      <t>タマミズ</t>
    </rPh>
    <phoneticPr fontId="3"/>
  </si>
  <si>
    <t>玉水小学校屋外遊具点検業務委託（町小代表）</t>
    <rPh sb="0" eb="2">
      <t>タマミズ</t>
    </rPh>
    <rPh sb="2" eb="5">
      <t>ショウガッコウ</t>
    </rPh>
    <phoneticPr fontId="3"/>
  </si>
  <si>
    <t>玉水小学校貯水槽及び高架水槽清掃業務委託</t>
    <rPh sb="0" eb="2">
      <t>タマミズ</t>
    </rPh>
    <rPh sb="2" eb="5">
      <t>ショウガッコウ</t>
    </rPh>
    <rPh sb="5" eb="8">
      <t>チョスイソウ</t>
    </rPh>
    <phoneticPr fontId="3"/>
  </si>
  <si>
    <t>玉水小学校塩素滅菌設備維持管理委託</t>
    <rPh sb="0" eb="2">
      <t>タマミズ</t>
    </rPh>
    <rPh sb="3" eb="4">
      <t>ガク</t>
    </rPh>
    <phoneticPr fontId="3"/>
  </si>
  <si>
    <t>玉水小学校電気保安管理業務委託</t>
    <rPh sb="0" eb="2">
      <t>タマミズ</t>
    </rPh>
    <rPh sb="3" eb="4">
      <t>ガク</t>
    </rPh>
    <phoneticPr fontId="3"/>
  </si>
  <si>
    <t>玉水小学校プール濾過機保守点検整備委託</t>
    <rPh sb="0" eb="2">
      <t>タマミズ</t>
    </rPh>
    <phoneticPr fontId="3"/>
  </si>
  <si>
    <t>小天小学校</t>
    <rPh sb="2" eb="5">
      <t>ショウガッコウ</t>
    </rPh>
    <phoneticPr fontId="3"/>
  </si>
  <si>
    <t>小天小学校浄化槽維持管理業務委託</t>
    <phoneticPr fontId="3"/>
  </si>
  <si>
    <t>小天小学校トイレ尿石除去業務委託</t>
    <rPh sb="0" eb="2">
      <t>オアマ</t>
    </rPh>
    <rPh sb="2" eb="5">
      <t>ショウガッコウ</t>
    </rPh>
    <phoneticPr fontId="3"/>
  </si>
  <si>
    <t>小天小学校警備委託</t>
    <rPh sb="0" eb="2">
      <t>オアマ</t>
    </rPh>
    <phoneticPr fontId="3"/>
  </si>
  <si>
    <t>小天小学校消防設備保守業務委託（町小代表）</t>
    <rPh sb="0" eb="2">
      <t>オアマ</t>
    </rPh>
    <rPh sb="2" eb="5">
      <t>ショウガッコウ</t>
    </rPh>
    <phoneticPr fontId="3"/>
  </si>
  <si>
    <t>小天小学校屋外遊具点検業務委託（町小代表）</t>
    <rPh sb="0" eb="2">
      <t>オアマ</t>
    </rPh>
    <rPh sb="2" eb="5">
      <t>ショウガッコウ</t>
    </rPh>
    <rPh sb="16" eb="18">
      <t>マチショウ</t>
    </rPh>
    <rPh sb="18" eb="20">
      <t>ダイヒョウ</t>
    </rPh>
    <phoneticPr fontId="3"/>
  </si>
  <si>
    <t>小天小学校太陽光発電設備保守点検業務委託</t>
    <rPh sb="0" eb="2">
      <t>オアマ</t>
    </rPh>
    <rPh sb="2" eb="5">
      <t>ショウガッコウ</t>
    </rPh>
    <phoneticPr fontId="3"/>
  </si>
  <si>
    <t>小天小学校貯水槽及び高架水槽清掃業務委託</t>
    <rPh sb="0" eb="2">
      <t>オアマ</t>
    </rPh>
    <rPh sb="2" eb="5">
      <t>ショウガッコウ</t>
    </rPh>
    <rPh sb="5" eb="8">
      <t>チョスイソウ</t>
    </rPh>
    <phoneticPr fontId="3"/>
  </si>
  <si>
    <t>小天小学校塩素滅菌設備維持管理委託</t>
    <rPh sb="3" eb="4">
      <t>ガク</t>
    </rPh>
    <phoneticPr fontId="3"/>
  </si>
  <si>
    <t>小天小学校電気保安管理業務委託</t>
    <rPh sb="0" eb="2">
      <t>オアマ</t>
    </rPh>
    <rPh sb="3" eb="4">
      <t>ガク</t>
    </rPh>
    <phoneticPr fontId="3"/>
  </si>
  <si>
    <t>小天小学校プール濾過機保守点検整備委託</t>
    <rPh sb="0" eb="2">
      <t>オアマ</t>
    </rPh>
    <phoneticPr fontId="3"/>
  </si>
  <si>
    <t>玉名中学校</t>
    <rPh sb="0" eb="2">
      <t>タマナ</t>
    </rPh>
    <rPh sb="2" eb="5">
      <t>チュウガッコウ</t>
    </rPh>
    <phoneticPr fontId="3"/>
  </si>
  <si>
    <t>玉名中学校全自動式プール濾過機保守点検整備委託</t>
    <rPh sb="0" eb="2">
      <t>タマナ</t>
    </rPh>
    <rPh sb="3" eb="5">
      <t>ガッコウ</t>
    </rPh>
    <phoneticPr fontId="3"/>
  </si>
  <si>
    <t>玉名中学校消防設備保守業務委託（6校代表）</t>
    <rPh sb="17" eb="18">
      <t>コウ</t>
    </rPh>
    <rPh sb="18" eb="20">
      <t>ダイヒョウ</t>
    </rPh>
    <phoneticPr fontId="3"/>
  </si>
  <si>
    <t>玉名中学校屋外体育施設点検業務委託（6校代表）</t>
    <rPh sb="19" eb="20">
      <t>コウ</t>
    </rPh>
    <rPh sb="20" eb="22">
      <t>ダイヒョウ</t>
    </rPh>
    <phoneticPr fontId="3"/>
  </si>
  <si>
    <t>玉名中学校エレベーター保守点検業務委託</t>
    <phoneticPr fontId="3"/>
  </si>
  <si>
    <t>玉名中学校警備委託</t>
    <rPh sb="3" eb="4">
      <t>ガク</t>
    </rPh>
    <phoneticPr fontId="3"/>
  </si>
  <si>
    <t>玉名中学校電気保安管理業務委託</t>
    <rPh sb="3" eb="4">
      <t>ガク</t>
    </rPh>
    <phoneticPr fontId="3"/>
  </si>
  <si>
    <t>玉名中学校トイレ尿石除去業務委託</t>
    <rPh sb="0" eb="2">
      <t>タマナ</t>
    </rPh>
    <phoneticPr fontId="3"/>
  </si>
  <si>
    <t>予算額は全中学校分</t>
    <rPh sb="0" eb="3">
      <t>ヨサンガク</t>
    </rPh>
    <rPh sb="4" eb="5">
      <t>ゼン</t>
    </rPh>
    <rPh sb="5" eb="8">
      <t>チュウガッコウ</t>
    </rPh>
    <rPh sb="8" eb="9">
      <t>ブン</t>
    </rPh>
    <phoneticPr fontId="3"/>
  </si>
  <si>
    <t>玉名中学校貯水槽及び高架水槽清掃業務委託</t>
    <rPh sb="0" eb="2">
      <t>タマナ</t>
    </rPh>
    <phoneticPr fontId="3"/>
  </si>
  <si>
    <t>玉名中学校太陽光発電設備保守点検業務委託</t>
    <rPh sb="0" eb="2">
      <t>タマナ</t>
    </rPh>
    <phoneticPr fontId="3"/>
  </si>
  <si>
    <t>玉南中学校</t>
    <rPh sb="0" eb="1">
      <t>ギョク</t>
    </rPh>
    <rPh sb="1" eb="2">
      <t>ミナミ</t>
    </rPh>
    <rPh sb="2" eb="5">
      <t>チュウガッコウ</t>
    </rPh>
    <phoneticPr fontId="3"/>
  </si>
  <si>
    <t>玉南中学校浄化槽維持管理業務委託</t>
    <phoneticPr fontId="3"/>
  </si>
  <si>
    <t>玉南中学校手動式プール濾過機保守点検整備委託</t>
    <phoneticPr fontId="3"/>
  </si>
  <si>
    <t>玉南中学校消防設備保守業務委託（玉名中代表）</t>
    <rPh sb="0" eb="1">
      <t>タマ</t>
    </rPh>
    <rPh sb="1" eb="2">
      <t>ミナミ</t>
    </rPh>
    <rPh sb="16" eb="18">
      <t>タマナ</t>
    </rPh>
    <rPh sb="18" eb="19">
      <t>チュウ</t>
    </rPh>
    <rPh sb="19" eb="21">
      <t>ダイヒョウ</t>
    </rPh>
    <phoneticPr fontId="3"/>
  </si>
  <si>
    <t>玉南中学校屋外体育施設点検業務委託（玉名中代表）</t>
    <rPh sb="0" eb="1">
      <t>ギョク</t>
    </rPh>
    <rPh sb="1" eb="2">
      <t>ミナミ</t>
    </rPh>
    <rPh sb="18" eb="21">
      <t>タマナチュウ</t>
    </rPh>
    <rPh sb="21" eb="23">
      <t>ダイヒョウ</t>
    </rPh>
    <phoneticPr fontId="3"/>
  </si>
  <si>
    <t>玉南中学校警備委託</t>
    <rPh sb="0" eb="2">
      <t>ギョクミナミ</t>
    </rPh>
    <rPh sb="3" eb="4">
      <t>ガク</t>
    </rPh>
    <phoneticPr fontId="3"/>
  </si>
  <si>
    <t>玉南中学校電気保安管理業務委託</t>
    <rPh sb="1" eb="2">
      <t>ミナミ</t>
    </rPh>
    <rPh sb="3" eb="4">
      <t>ガク</t>
    </rPh>
    <phoneticPr fontId="3"/>
  </si>
  <si>
    <t>玉南中学校貯水槽及び高架水槽清掃業務委託</t>
    <rPh sb="0" eb="1">
      <t>ギョク</t>
    </rPh>
    <rPh sb="1" eb="2">
      <t>ミナミ</t>
    </rPh>
    <rPh sb="2" eb="5">
      <t>チュウガッコウ</t>
    </rPh>
    <phoneticPr fontId="3"/>
  </si>
  <si>
    <t>玉南中学校トイレ尿石除去業務委託</t>
    <rPh sb="0" eb="1">
      <t>ギョク</t>
    </rPh>
    <rPh sb="1" eb="2">
      <t>ミナミ</t>
    </rPh>
    <rPh sb="2" eb="5">
      <t>チュウガッコウ</t>
    </rPh>
    <phoneticPr fontId="3"/>
  </si>
  <si>
    <t>玉南中学校太陽光発電設備保守点検業務委託</t>
    <rPh sb="0" eb="1">
      <t>ギョク</t>
    </rPh>
    <rPh sb="1" eb="2">
      <t>ミナミ</t>
    </rPh>
    <rPh sb="2" eb="5">
      <t>チュウガッコウ</t>
    </rPh>
    <phoneticPr fontId="3"/>
  </si>
  <si>
    <t>玉陵中学校</t>
    <rPh sb="0" eb="2">
      <t>ギョクリョウ</t>
    </rPh>
    <rPh sb="2" eb="5">
      <t>チュウガッコウ</t>
    </rPh>
    <phoneticPr fontId="3"/>
  </si>
  <si>
    <t>玉陵中学校トイレ尿石除去業務委託</t>
  </si>
  <si>
    <t>玉陵中電気保安管理業務委託</t>
    <phoneticPr fontId="3"/>
  </si>
  <si>
    <t>玉陵中学校手動式プール濾過機保守点検整備委託</t>
    <rPh sb="0" eb="2">
      <t>ギョクリョウ</t>
    </rPh>
    <phoneticPr fontId="3"/>
  </si>
  <si>
    <t>玉陵中学校消防設備保守業務委託（玉名中代表）</t>
    <rPh sb="0" eb="2">
      <t>ギョクリョウ</t>
    </rPh>
    <rPh sb="16" eb="18">
      <t>タマナ</t>
    </rPh>
    <rPh sb="18" eb="19">
      <t>チュウ</t>
    </rPh>
    <rPh sb="19" eb="21">
      <t>ダイヒョウ</t>
    </rPh>
    <phoneticPr fontId="3"/>
  </si>
  <si>
    <t>玉陵中学校屋外体育施設点検業務委託（玉名中代表）</t>
    <rPh sb="0" eb="2">
      <t>ギョクリョウ</t>
    </rPh>
    <rPh sb="18" eb="21">
      <t>タマナチュウ</t>
    </rPh>
    <rPh sb="21" eb="23">
      <t>ダイヒョウ</t>
    </rPh>
    <phoneticPr fontId="3"/>
  </si>
  <si>
    <t>玉陵中学校エレベーター保守点検業務委託</t>
    <rPh sb="0" eb="2">
      <t>ギョクリョウ</t>
    </rPh>
    <phoneticPr fontId="3"/>
  </si>
  <si>
    <t>玉陵中学校雨水排水ポンプ場点検業務委託</t>
    <rPh sb="5" eb="7">
      <t>ウスイ</t>
    </rPh>
    <rPh sb="7" eb="9">
      <t>ハイスイ</t>
    </rPh>
    <rPh sb="12" eb="13">
      <t>ジョウ</t>
    </rPh>
    <rPh sb="13" eb="17">
      <t>テンケンギョウム</t>
    </rPh>
    <rPh sb="17" eb="19">
      <t>イタク</t>
    </rPh>
    <phoneticPr fontId="3"/>
  </si>
  <si>
    <t>玉陵中学校警備委託</t>
    <rPh sb="0" eb="2">
      <t>ギョクリョウ</t>
    </rPh>
    <rPh sb="3" eb="4">
      <t>ガク</t>
    </rPh>
    <phoneticPr fontId="3"/>
  </si>
  <si>
    <t>玉陵中学校貯水槽及び高架水槽清掃業務委託</t>
    <rPh sb="0" eb="2">
      <t>ギョクリョウ</t>
    </rPh>
    <rPh sb="2" eb="5">
      <t>チュウガッコウ</t>
    </rPh>
    <phoneticPr fontId="3"/>
  </si>
  <si>
    <t>玉陵中学校太陽光発電設備保守点検業務委託</t>
    <rPh sb="0" eb="2">
      <t>ギョクリョウ</t>
    </rPh>
    <rPh sb="2" eb="5">
      <t>チュウガッコウ</t>
    </rPh>
    <phoneticPr fontId="3"/>
  </si>
  <si>
    <t>有明中学校</t>
    <rPh sb="0" eb="2">
      <t>アリアケ</t>
    </rPh>
    <rPh sb="2" eb="5">
      <t>チュウガッコウ</t>
    </rPh>
    <phoneticPr fontId="3"/>
  </si>
  <si>
    <t>有明中学校浄化槽維持管理業務委託</t>
    <phoneticPr fontId="3"/>
  </si>
  <si>
    <t>有明中学校手動式プール濾過機保守点検整備委託</t>
    <rPh sb="0" eb="2">
      <t>アリアケ</t>
    </rPh>
    <phoneticPr fontId="3"/>
  </si>
  <si>
    <t>有明中学校消防設備保守業務委託（玉名中代表）</t>
    <rPh sb="0" eb="2">
      <t>アリアケ</t>
    </rPh>
    <rPh sb="16" eb="18">
      <t>タマナ</t>
    </rPh>
    <rPh sb="18" eb="19">
      <t>チュウ</t>
    </rPh>
    <rPh sb="19" eb="21">
      <t>ダイヒョウ</t>
    </rPh>
    <phoneticPr fontId="3"/>
  </si>
  <si>
    <t>有明中学校屋外体育施設点検業務委託（玉名中代表）</t>
    <rPh sb="0" eb="2">
      <t>アリアケ</t>
    </rPh>
    <rPh sb="2" eb="3">
      <t>ナカ</t>
    </rPh>
    <rPh sb="18" eb="21">
      <t>タマナチュウ</t>
    </rPh>
    <rPh sb="21" eb="23">
      <t>ダイヒョウ</t>
    </rPh>
    <phoneticPr fontId="3"/>
  </si>
  <si>
    <t>有明中学校電気保安管理業務委託</t>
    <rPh sb="0" eb="2">
      <t>アリアケ</t>
    </rPh>
    <rPh sb="3" eb="4">
      <t>ガク</t>
    </rPh>
    <phoneticPr fontId="3"/>
  </si>
  <si>
    <t>有明中学校警備委託</t>
    <rPh sb="0" eb="2">
      <t>アリアケ</t>
    </rPh>
    <phoneticPr fontId="3"/>
  </si>
  <si>
    <t>有明中学校トイレ尿石除去業務委託</t>
    <rPh sb="0" eb="2">
      <t>アリアケ</t>
    </rPh>
    <phoneticPr fontId="3"/>
  </si>
  <si>
    <t>有明中学校貯水槽及び高架水槽清掃業務委託</t>
    <rPh sb="0" eb="2">
      <t>アリアケ</t>
    </rPh>
    <rPh sb="2" eb="5">
      <t>チュウガッコウ</t>
    </rPh>
    <phoneticPr fontId="3"/>
  </si>
  <si>
    <t>岱明中学校</t>
    <rPh sb="0" eb="2">
      <t>タイメイ</t>
    </rPh>
    <rPh sb="2" eb="5">
      <t>チュウガッコウ</t>
    </rPh>
    <phoneticPr fontId="3"/>
  </si>
  <si>
    <t>岱明中学校プールろ過装置保守点検委託</t>
  </si>
  <si>
    <t>岱明中学校電気保安管理業務委託</t>
    <phoneticPr fontId="3"/>
  </si>
  <si>
    <t>岱明中学校消防設備保守業務委託（玉名中代表）</t>
    <rPh sb="0" eb="2">
      <t>タイメイ</t>
    </rPh>
    <rPh sb="16" eb="18">
      <t>タマナ</t>
    </rPh>
    <rPh sb="18" eb="19">
      <t>チュウ</t>
    </rPh>
    <rPh sb="19" eb="21">
      <t>ダイヒョウ</t>
    </rPh>
    <phoneticPr fontId="3"/>
  </si>
  <si>
    <t>岱明中学校屋外体育施設点検業務委託（玉名中代表）</t>
    <rPh sb="0" eb="2">
      <t>タイメイ</t>
    </rPh>
    <rPh sb="18" eb="21">
      <t>タマナチュウ</t>
    </rPh>
    <rPh sb="21" eb="23">
      <t>ダイヒョウ</t>
    </rPh>
    <phoneticPr fontId="3"/>
  </si>
  <si>
    <t>岱明中学校トイレ尿石除去業務委託</t>
    <rPh sb="0" eb="2">
      <t>タイメイ</t>
    </rPh>
    <rPh sb="2" eb="5">
      <t>チュウガッコウ</t>
    </rPh>
    <phoneticPr fontId="3"/>
  </si>
  <si>
    <t>岱明中学校警備委託</t>
    <phoneticPr fontId="3"/>
  </si>
  <si>
    <t>天水中学校</t>
    <rPh sb="0" eb="2">
      <t>テンスイ</t>
    </rPh>
    <rPh sb="2" eb="5">
      <t>チュウガッコウ</t>
    </rPh>
    <phoneticPr fontId="3"/>
  </si>
  <si>
    <t>天水中塩素滅菌設備維持管理委託</t>
    <phoneticPr fontId="3"/>
  </si>
  <si>
    <t>天水中学校警備委託</t>
    <phoneticPr fontId="3"/>
  </si>
  <si>
    <t>旧小天水源地警備委託</t>
    <rPh sb="0" eb="1">
      <t>キュウ</t>
    </rPh>
    <rPh sb="1" eb="6">
      <t>オアマスイゲンチ</t>
    </rPh>
    <rPh sb="6" eb="10">
      <t>ケイビイタク</t>
    </rPh>
    <phoneticPr fontId="3"/>
  </si>
  <si>
    <t>天水中学校浄化槽維持管理業務委託</t>
    <phoneticPr fontId="3"/>
  </si>
  <si>
    <t>天水中電気保安管理業務委託</t>
    <phoneticPr fontId="3"/>
  </si>
  <si>
    <t>2M、6M、1Y</t>
    <phoneticPr fontId="3"/>
  </si>
  <si>
    <t>天水中学校全自動式プール濾過機保守点検整備委託</t>
    <rPh sb="0" eb="2">
      <t>テンスイ</t>
    </rPh>
    <rPh sb="3" eb="5">
      <t>ガッコウ</t>
    </rPh>
    <phoneticPr fontId="3"/>
  </si>
  <si>
    <t>天水中学校消防設備保守業務委託（玉名中代表）</t>
    <rPh sb="0" eb="2">
      <t>テンスイ</t>
    </rPh>
    <phoneticPr fontId="3"/>
  </si>
  <si>
    <t>天水中学校屋外体育施設点検業務委託（玉名中代表）</t>
    <rPh sb="0" eb="2">
      <t>テンスイ</t>
    </rPh>
    <rPh sb="2" eb="3">
      <t>ナカ</t>
    </rPh>
    <rPh sb="18" eb="21">
      <t>タマナチュウ</t>
    </rPh>
    <rPh sb="21" eb="23">
      <t>ダイヒョウ</t>
    </rPh>
    <phoneticPr fontId="3"/>
  </si>
  <si>
    <t>天水中学校エレベーター保守点検業務委託</t>
    <rPh sb="0" eb="2">
      <t>テンスイ</t>
    </rPh>
    <phoneticPr fontId="3"/>
  </si>
  <si>
    <t>天水中学校トイレ尿石除去業務委託</t>
    <phoneticPr fontId="3"/>
  </si>
  <si>
    <t>天水中学校貯水槽及び高架水槽清掃業務委託</t>
    <rPh sb="0" eb="2">
      <t>テンスイ</t>
    </rPh>
    <rPh sb="2" eb="5">
      <t>チュウガッコウ</t>
    </rPh>
    <phoneticPr fontId="3"/>
  </si>
  <si>
    <t>天水中学校太陽光発電設備保守点検業務委託</t>
    <rPh sb="0" eb="2">
      <t>テンスイ</t>
    </rPh>
    <rPh sb="2" eb="5">
      <t>チュウガッコウ</t>
    </rPh>
    <phoneticPr fontId="3"/>
  </si>
  <si>
    <t>中央学校給食センター</t>
    <rPh sb="0" eb="2">
      <t>チュウオウ</t>
    </rPh>
    <rPh sb="2" eb="4">
      <t>ガッコウ</t>
    </rPh>
    <rPh sb="4" eb="6">
      <t>キュウショク</t>
    </rPh>
    <phoneticPr fontId="3"/>
  </si>
  <si>
    <t>中央給食センターチラーユニット定期点検業務委託料（真空冷却機）</t>
    <rPh sb="0" eb="2">
      <t>チュウオウ</t>
    </rPh>
    <rPh sb="2" eb="4">
      <t>キュウショク</t>
    </rPh>
    <rPh sb="25" eb="27">
      <t>シンクウ</t>
    </rPh>
    <rPh sb="27" eb="29">
      <t>レイキャク</t>
    </rPh>
    <rPh sb="29" eb="30">
      <t>キ</t>
    </rPh>
    <phoneticPr fontId="3"/>
  </si>
  <si>
    <t>中央給食センターチラーユニット定期点検業務委託料（空調）</t>
    <rPh sb="0" eb="2">
      <t>チュウオウ</t>
    </rPh>
    <rPh sb="2" eb="4">
      <t>キュウショク</t>
    </rPh>
    <rPh sb="25" eb="27">
      <t>クウチョウ</t>
    </rPh>
    <phoneticPr fontId="3"/>
  </si>
  <si>
    <t>R4年度実施</t>
    <rPh sb="2" eb="4">
      <t>ネンド</t>
    </rPh>
    <rPh sb="4" eb="6">
      <t>ジッシ</t>
    </rPh>
    <phoneticPr fontId="3"/>
  </si>
  <si>
    <t>中央給食センターボイラ設備メンテナンス業務委託料</t>
    <phoneticPr fontId="3"/>
  </si>
  <si>
    <t>中央給食センター衛生害虫等防除業務委託料　</t>
    <phoneticPr fontId="3"/>
  </si>
  <si>
    <t>1M、4M</t>
    <phoneticPr fontId="3"/>
  </si>
  <si>
    <t>中央給食センター給水ポンプ保守点検業務委託料</t>
    <phoneticPr fontId="3"/>
  </si>
  <si>
    <t>中央給食センター警備業務委託料</t>
    <phoneticPr fontId="3"/>
  </si>
  <si>
    <t>中央給食センター自家用電気工作物の保安管理業務委託料</t>
    <phoneticPr fontId="3"/>
  </si>
  <si>
    <t>中央給食センター消防設備保守点検業務委託料</t>
    <phoneticPr fontId="3"/>
  </si>
  <si>
    <t>6M,1Y</t>
    <phoneticPr fontId="3"/>
  </si>
  <si>
    <t>中央給食センター浄化槽維持管理業務委託料</t>
    <phoneticPr fontId="3"/>
  </si>
  <si>
    <t>中央給食センター貯水槽清掃業務委託料</t>
    <phoneticPr fontId="3"/>
  </si>
  <si>
    <t>中央給食センター特定排水処理施設維持管理業務委託料</t>
    <phoneticPr fontId="3"/>
  </si>
  <si>
    <t>2W、3M</t>
    <phoneticPr fontId="3"/>
  </si>
  <si>
    <t>岱明給食センター</t>
    <rPh sb="0" eb="2">
      <t>タイメイ</t>
    </rPh>
    <rPh sb="2" eb="4">
      <t>キュウショク</t>
    </rPh>
    <phoneticPr fontId="3"/>
  </si>
  <si>
    <t>岱明給食センター温熱源機器保守メンテナンス委託</t>
    <rPh sb="0" eb="2">
      <t>タイメイ</t>
    </rPh>
    <rPh sb="2" eb="4">
      <t>キュウショク</t>
    </rPh>
    <phoneticPr fontId="3"/>
  </si>
  <si>
    <t>岱明給食センター警備委託　</t>
    <rPh sb="0" eb="2">
      <t>タイメイ</t>
    </rPh>
    <rPh sb="2" eb="4">
      <t>キュウショク</t>
    </rPh>
    <phoneticPr fontId="3"/>
  </si>
  <si>
    <t>1Ｄ</t>
    <phoneticPr fontId="3"/>
  </si>
  <si>
    <t xml:space="preserve">岱明給食センター自家用電気工作物保安管理業務委託 </t>
    <rPh sb="0" eb="2">
      <t>タイメイ</t>
    </rPh>
    <rPh sb="2" eb="4">
      <t>キュウショク</t>
    </rPh>
    <phoneticPr fontId="3"/>
  </si>
  <si>
    <t>2Ｍ、1Y</t>
    <phoneticPr fontId="3"/>
  </si>
  <si>
    <t>岱明給食センター消防設備保守メンテナンス委託</t>
    <rPh sb="0" eb="2">
      <t>タイメイ</t>
    </rPh>
    <rPh sb="2" eb="4">
      <t>キュウショク</t>
    </rPh>
    <phoneticPr fontId="3"/>
  </si>
  <si>
    <t>岱明給食センター厨房機器保守点検業務委託</t>
    <rPh sb="0" eb="2">
      <t>タイメイ</t>
    </rPh>
    <rPh sb="2" eb="4">
      <t>キュウショク</t>
    </rPh>
    <phoneticPr fontId="3"/>
  </si>
  <si>
    <t>岱明給食センター清掃業務委託　</t>
    <rPh sb="0" eb="2">
      <t>タイメイ</t>
    </rPh>
    <rPh sb="2" eb="4">
      <t>キュウショク</t>
    </rPh>
    <phoneticPr fontId="3"/>
  </si>
  <si>
    <t>岱明給食センター鼠族・害虫防除業務委託</t>
    <rPh sb="0" eb="2">
      <t>タイメイ</t>
    </rPh>
    <rPh sb="2" eb="4">
      <t>キュウショク</t>
    </rPh>
    <phoneticPr fontId="3"/>
  </si>
  <si>
    <t>天水給食センター</t>
    <rPh sb="0" eb="2">
      <t>テンスイ</t>
    </rPh>
    <rPh sb="2" eb="4">
      <t>キュウショク</t>
    </rPh>
    <phoneticPr fontId="3"/>
  </si>
  <si>
    <t>天水給食センターボイラ保守点検業務委託料</t>
    <rPh sb="0" eb="2">
      <t>テンスイ</t>
    </rPh>
    <rPh sb="2" eb="4">
      <t>キュウショク</t>
    </rPh>
    <phoneticPr fontId="3"/>
  </si>
  <si>
    <t>天水給食センター汚水槽及び浄化槽維持管理業務委託料</t>
    <phoneticPr fontId="3"/>
  </si>
  <si>
    <t>1W、2M、3M、1Y</t>
    <phoneticPr fontId="3"/>
  </si>
  <si>
    <t>天水給食センター警備業務委託料</t>
    <phoneticPr fontId="3"/>
  </si>
  <si>
    <t>天水給食センター自家用電気工作物の保安管理業務委託料</t>
    <phoneticPr fontId="3"/>
  </si>
  <si>
    <t>天水給食センター受水槽清掃業委託料</t>
    <phoneticPr fontId="3"/>
  </si>
  <si>
    <t>天水給食センター消防設備保守点検業務委託料</t>
    <phoneticPr fontId="3"/>
  </si>
  <si>
    <t>天水給食センター清掃業務委託料</t>
    <phoneticPr fontId="3"/>
  </si>
  <si>
    <t>天水給食センター鼠・衛生害虫防除業務委託料</t>
    <phoneticPr fontId="3"/>
  </si>
  <si>
    <t>1M、6M</t>
    <phoneticPr fontId="3"/>
  </si>
  <si>
    <t>天水給食センター第一種圧力容器洗缶整備業務委託料</t>
    <phoneticPr fontId="3"/>
  </si>
  <si>
    <t>天水給食センター滅菌設備維持管理業務委託料</t>
    <phoneticPr fontId="3"/>
  </si>
  <si>
    <t>総合計件数</t>
    <rPh sb="0" eb="1">
      <t>ソウ</t>
    </rPh>
    <rPh sb="1" eb="3">
      <t>ゴウケイ</t>
    </rPh>
    <rPh sb="3" eb="5">
      <t>ケンスウ</t>
    </rPh>
    <phoneticPr fontId="3"/>
  </si>
  <si>
    <t>契約件数　180件</t>
  </si>
  <si>
    <t>総合計件数に対する割合</t>
    <rPh sb="0" eb="1">
      <t>ソウ</t>
    </rPh>
    <rPh sb="1" eb="3">
      <t>ゴウケイ</t>
    </rPh>
    <rPh sb="3" eb="5">
      <t>ケンスウ</t>
    </rPh>
    <rPh sb="6" eb="7">
      <t>タイ</t>
    </rPh>
    <rPh sb="9" eb="11">
      <t>ワリアイ</t>
    </rPh>
    <phoneticPr fontId="3"/>
  </si>
  <si>
    <t>市内業者割合</t>
    <rPh sb="0" eb="2">
      <t>シナイ</t>
    </rPh>
    <rPh sb="2" eb="4">
      <t>ギョウシャ</t>
    </rPh>
    <rPh sb="4" eb="6">
      <t>ワリアイ</t>
    </rPh>
    <phoneticPr fontId="3"/>
  </si>
  <si>
    <t>総合計金額</t>
    <rPh sb="0" eb="3">
      <t>ソウゴウケイ</t>
    </rPh>
    <rPh sb="3" eb="5">
      <t>キンガク</t>
    </rPh>
    <phoneticPr fontId="3"/>
  </si>
  <si>
    <t>委託費合計（年あたり）×物価等上昇（108％）</t>
    <rPh sb="0" eb="2">
      <t>イタク</t>
    </rPh>
    <rPh sb="2" eb="3">
      <t>ヒ</t>
    </rPh>
    <rPh sb="3" eb="5">
      <t>ゴウケイ</t>
    </rPh>
    <rPh sb="6" eb="7">
      <t>ネン</t>
    </rPh>
    <rPh sb="12" eb="14">
      <t>ブッカ</t>
    </rPh>
    <rPh sb="14" eb="15">
      <t>トウ</t>
    </rPh>
    <rPh sb="15" eb="17">
      <t>ジョウショウ</t>
    </rPh>
    <phoneticPr fontId="3"/>
  </si>
  <si>
    <t>委託費合計（5年間）</t>
    <rPh sb="0" eb="2">
      <t>イタク</t>
    </rPh>
    <rPh sb="2" eb="3">
      <t>ヒ</t>
    </rPh>
    <rPh sb="3" eb="5">
      <t>ゴウケイ</t>
    </rPh>
    <rPh sb="7" eb="9">
      <t>ネンカン</t>
    </rPh>
    <phoneticPr fontId="3"/>
  </si>
  <si>
    <t>※実績を把握した年度は令和３年度であり、3年ごとの点検等については契約した直近年度の額としていることから、物価等上昇を考慮して予算額に108％を乗　じた額を本委託の提案上限額としています。なお、契約額については本事業導入時の参考額として掲載しており、提案上限額とは異ります。</t>
    <rPh sb="1" eb="3">
      <t>ジッセキ</t>
    </rPh>
    <rPh sb="4" eb="6">
      <t>ハアク</t>
    </rPh>
    <rPh sb="8" eb="10">
      <t>ネンド</t>
    </rPh>
    <rPh sb="11" eb="13">
      <t>レイワ</t>
    </rPh>
    <rPh sb="14" eb="16">
      <t>ネンド</t>
    </rPh>
    <rPh sb="21" eb="22">
      <t>ネン</t>
    </rPh>
    <rPh sb="25" eb="27">
      <t>テンケン</t>
    </rPh>
    <rPh sb="27" eb="28">
      <t>トウ</t>
    </rPh>
    <rPh sb="33" eb="35">
      <t>ケイヤク</t>
    </rPh>
    <rPh sb="37" eb="39">
      <t>チョッキン</t>
    </rPh>
    <rPh sb="39" eb="41">
      <t>ネンド</t>
    </rPh>
    <rPh sb="42" eb="43">
      <t>ガク</t>
    </rPh>
    <rPh sb="53" eb="55">
      <t>ブッカ</t>
    </rPh>
    <rPh sb="55" eb="56">
      <t>トウ</t>
    </rPh>
    <rPh sb="56" eb="58">
      <t>ジョウショウ</t>
    </rPh>
    <rPh sb="59" eb="61">
      <t>コウリョ</t>
    </rPh>
    <rPh sb="63" eb="66">
      <t>ヨサンガク</t>
    </rPh>
    <rPh sb="72" eb="73">
      <t>ジョウ</t>
    </rPh>
    <rPh sb="76" eb="77">
      <t>ガク</t>
    </rPh>
    <rPh sb="78" eb="81">
      <t>ホンイタク</t>
    </rPh>
    <rPh sb="82" eb="84">
      <t>テイアン</t>
    </rPh>
    <rPh sb="84" eb="86">
      <t>ジョウゲン</t>
    </rPh>
    <rPh sb="86" eb="87">
      <t>ガク</t>
    </rPh>
    <rPh sb="97" eb="99">
      <t>ケイヤク</t>
    </rPh>
    <rPh sb="99" eb="100">
      <t>ガク</t>
    </rPh>
    <rPh sb="125" eb="130">
      <t>テイアンジョウゲンガク</t>
    </rPh>
    <rPh sb="132" eb="133">
      <t>コト</t>
    </rPh>
    <phoneticPr fontId="3"/>
  </si>
  <si>
    <t>【市内業者活用実績】 別紙2　保守・点検契約一覧</t>
    <rPh sb="1" eb="3">
      <t>シナイ</t>
    </rPh>
    <rPh sb="3" eb="5">
      <t>ギョウシャ</t>
    </rPh>
    <rPh sb="5" eb="7">
      <t>カツヨウ</t>
    </rPh>
    <rPh sb="7" eb="9">
      <t>ジッセキ</t>
    </rPh>
    <rPh sb="11" eb="13">
      <t>ベッシ</t>
    </rPh>
    <rPh sb="15" eb="17">
      <t>ホシュ</t>
    </rPh>
    <rPh sb="18" eb="20">
      <t>テンケン</t>
    </rPh>
    <rPh sb="20" eb="22">
      <t>ケイヤク</t>
    </rPh>
    <rPh sb="22" eb="24">
      <t>イチラン</t>
    </rPh>
    <phoneticPr fontId="3"/>
  </si>
  <si>
    <t>市内</t>
    <phoneticPr fontId="3"/>
  </si>
  <si>
    <t>予算額実績合計に対する割合</t>
    <rPh sb="0" eb="3">
      <t>ヨサンガク</t>
    </rPh>
    <rPh sb="3" eb="5">
      <t>ジッセキ</t>
    </rPh>
    <rPh sb="5" eb="7">
      <t>ゴウケイ</t>
    </rPh>
    <rPh sb="8" eb="9">
      <t>タイ</t>
    </rPh>
    <rPh sb="11" eb="13">
      <t>ワリアイ</t>
    </rPh>
    <phoneticPr fontId="3"/>
  </si>
  <si>
    <t>↑</t>
    <phoneticPr fontId="3"/>
  </si>
  <si>
    <t>契約額実績合計に対する割合</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</si>
</sst>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411]ggge&quot;年&quot;m&quot;月&quot;d&quot;日&quot;;@"/>
    <numFmt numFmtId="177" formatCode="General&quot;件&quot;"/>
    <numFmt numFmtId="178" formatCode="#,##0_ "/>
    <numFmt numFmtId="179" formatCode="[$-411]ge\.m\.d;@"/>
    <numFmt numFmtId="180" formatCode="0.0%"/>
  </numFmts>
  <fonts count="12">
    <font>
      <sz val="11"/>
      <color theme="1"/>
      <name val="游ゴシック"/>
      <family val="2"/>
      <charset val="128"/>
      <scheme val="minor"/>
    </font>
    <font>
      <sz val="11"/>
      <color theme="1"/>
      <name val="游ゴシック"/>
      <family val="2"/>
      <charset val="128"/>
      <scheme val="minor"/>
    </font>
    <font>
      <sz val="11"/>
      <name val="ＭＳ Ｐ明朝"/>
      <family val="1"/>
      <charset val="128"/>
    </font>
    <font>
      <sz val="6"/>
      <name val="游ゴシック"/>
      <family val="2"/>
      <charset val="128"/>
      <scheme val="minor"/>
    </font>
    <font>
      <b/>
      <sz val="12"/>
      <name val="ＭＳ ゴシック"/>
      <family val="3"/>
      <charset val="128"/>
    </font>
    <font>
      <sz val="10"/>
      <name val="ＭＳ Ｐ明朝"/>
      <family val="1"/>
      <charset val="128"/>
    </font>
    <font>
      <sz val="9"/>
      <name val="ＭＳ Ｐ明朝"/>
      <family val="1"/>
      <charset val="128"/>
    </font>
    <font>
      <sz val="6"/>
      <name val="游ゴシック"/>
      <family val="3"/>
      <charset val="128"/>
      <scheme val="minor"/>
    </font>
    <font>
      <sz val="7"/>
      <name val="ＭＳ Ｐ明朝"/>
      <family val="1"/>
      <charset val="128"/>
    </font>
    <font>
      <b/>
      <sz val="11"/>
      <name val="ＭＳ Ｐ明朝"/>
      <family val="1"/>
      <charset val="128"/>
    </font>
    <font>
      <b/>
      <sz val="9"/>
      <color indexed="81"/>
      <name val="MS P ゴシック"/>
      <family val="3"/>
      <charset val="128"/>
    </font>
    <font>
      <sz val="11"/>
      <color theme="1"/>
      <name val="ＭＳ Ｐ明朝"/>
      <family val="1"/>
      <charset val="128"/>
    </font>
  </fonts>
  <fills count="3">
    <fill>
      <patternFill patternType="none"/>
    </fill>
    <fill>
      <patternFill patternType="gray125"/>
    </fill>
    <fill>
      <patternFill patternType="solid">
        <fgColor theme="0"/>
        <bgColor indexed="64"/>
      </patternFill>
    </fill>
  </fills>
  <borders count="70">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diagonalUp="1">
      <left style="thin">
        <color indexed="64"/>
      </left>
      <right style="thin">
        <color indexed="64"/>
      </right>
      <top style="medium">
        <color indexed="64"/>
      </top>
      <bottom style="medium">
        <color indexed="64"/>
      </bottom>
      <diagonal style="dotted">
        <color indexed="64"/>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dotted">
        <color indexed="64"/>
      </diagonal>
    </border>
    <border>
      <left/>
      <right/>
      <top style="thin">
        <color indexed="64"/>
      </top>
      <bottom style="thin">
        <color indexed="64"/>
      </bottom>
      <diagonal/>
    </border>
    <border>
      <left style="thin">
        <color indexed="64"/>
      </left>
      <right style="medium">
        <color indexed="64"/>
      </right>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dotted">
        <color indexed="64"/>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bottom/>
      <diagonal/>
    </border>
    <border diagonalDown="1">
      <left style="thin">
        <color indexed="64"/>
      </left>
      <right style="thin">
        <color indexed="64"/>
      </right>
      <top/>
      <bottom style="hair">
        <color indexed="64"/>
      </bottom>
      <diagonal style="dotted">
        <color indexed="64"/>
      </diagonal>
    </border>
    <border diagonalDown="1">
      <left style="thin">
        <color indexed="64"/>
      </left>
      <right style="thin">
        <color indexed="64"/>
      </right>
      <top style="hair">
        <color indexed="64"/>
      </top>
      <bottom style="hair">
        <color indexed="64"/>
      </bottom>
      <diagonal style="dotted">
        <color indexed="64"/>
      </diagonal>
    </border>
    <border diagonalDown="1">
      <left style="thin">
        <color indexed="64"/>
      </left>
      <right style="thin">
        <color indexed="64"/>
      </right>
      <top style="hair">
        <color indexed="64"/>
      </top>
      <bottom/>
      <diagonal style="dotted">
        <color indexed="64"/>
      </diagonal>
    </border>
    <border diagonalDown="1">
      <left style="thin">
        <color indexed="64"/>
      </left>
      <right style="thin">
        <color indexed="64"/>
      </right>
      <top/>
      <bottom/>
      <diagonal style="dotted">
        <color indexed="64"/>
      </diagonal>
    </border>
    <border>
      <left style="thin">
        <color indexed="64"/>
      </left>
      <right/>
      <top style="hair">
        <color indexed="64"/>
      </top>
      <bottom style="hair">
        <color indexed="64"/>
      </bottom>
      <diagonal/>
    </border>
    <border>
      <left style="medium">
        <color indexed="64"/>
      </left>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style="medium">
        <color indexed="64"/>
      </bottom>
      <diagonal/>
    </border>
    <border diagonalUp="1">
      <left/>
      <right/>
      <top style="medium">
        <color indexed="64"/>
      </top>
      <bottom style="thin">
        <color indexed="64"/>
      </bottom>
      <diagonal style="dotted">
        <color indexed="64"/>
      </diagonal>
    </border>
    <border diagonalUp="1">
      <left/>
      <right style="thin">
        <color indexed="64"/>
      </right>
      <top style="medium">
        <color indexed="64"/>
      </top>
      <bottom style="thin">
        <color indexed="64"/>
      </bottom>
      <diagonal style="dotted">
        <color indexed="64"/>
      </diagonal>
    </border>
    <border>
      <left style="thin">
        <color indexed="64"/>
      </left>
      <right style="thin">
        <color indexed="64"/>
      </right>
      <top style="medium">
        <color indexed="64"/>
      </top>
      <bottom style="thin">
        <color indexed="64"/>
      </bottom>
      <diagonal/>
    </border>
    <border diagonalUp="1">
      <left style="thin">
        <color indexed="64"/>
      </left>
      <right style="thin">
        <color indexed="64"/>
      </right>
      <top style="medium">
        <color indexed="64"/>
      </top>
      <bottom style="thin">
        <color indexed="64"/>
      </bottom>
      <diagonal style="dotted">
        <color indexed="64"/>
      </diagonal>
    </border>
    <border>
      <left/>
      <right/>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diagonalUp="1">
      <left style="thin">
        <color indexed="64"/>
      </left>
      <right style="thin">
        <color indexed="64"/>
      </right>
      <top/>
      <bottom style="medium">
        <color indexed="64"/>
      </bottom>
      <diagonal style="dotted">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diagonal/>
    </border>
    <border>
      <left/>
      <right style="thin">
        <color indexed="64"/>
      </right>
      <top/>
      <bottom style="hair">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xf numFmtId="0" fontId="1" fillId="0" borderId="0">
      <alignment vertical="center"/>
    </xf>
  </cellStyleXfs>
  <cellXfs count="230">
    <xf numFmtId="0" fontId="0" fillId="0" borderId="0" xfId="0">
      <alignment vertical="center"/>
    </xf>
    <xf numFmtId="0" fontId="2" fillId="0" borderId="0" xfId="3" applyFont="1">
      <alignment vertical="center"/>
    </xf>
    <xf numFmtId="0" fontId="2" fillId="0" borderId="0" xfId="0" applyFont="1" applyAlignment="1">
      <alignment vertical="center" shrinkToFit="1"/>
    </xf>
    <xf numFmtId="0" fontId="2" fillId="0" borderId="0" xfId="0" applyFont="1" applyAlignment="1">
      <alignment horizontal="left" vertical="center" shrinkToFit="1"/>
    </xf>
    <xf numFmtId="0" fontId="2" fillId="0" borderId="0" xfId="0" applyFont="1" applyAlignment="1">
      <alignment horizontal="center" vertical="center" shrinkToFit="1"/>
    </xf>
    <xf numFmtId="0" fontId="2" fillId="0" borderId="0" xfId="3" applyFont="1" applyAlignment="1">
      <alignment vertical="center" shrinkToFit="1"/>
    </xf>
    <xf numFmtId="0" fontId="2" fillId="0" borderId="0" xfId="3" applyFont="1" applyAlignment="1">
      <alignment horizontal="center" vertical="center" shrinkToFit="1"/>
    </xf>
    <xf numFmtId="0" fontId="2" fillId="0" borderId="0" xfId="3" applyFont="1" applyAlignment="1">
      <alignment horizontal="center" vertical="center"/>
    </xf>
    <xf numFmtId="0" fontId="2" fillId="0" borderId="0" xfId="3" applyFont="1" applyBorder="1" applyAlignment="1">
      <alignment horizontal="center" vertical="center"/>
    </xf>
    <xf numFmtId="0" fontId="2" fillId="0" borderId="7" xfId="3" applyFont="1" applyBorder="1" applyAlignment="1">
      <alignment horizontal="center" vertical="center"/>
    </xf>
    <xf numFmtId="0" fontId="2" fillId="0" borderId="10" xfId="3" applyFont="1" applyBorder="1" applyAlignment="1">
      <alignment horizontal="center" vertical="center" wrapText="1" shrinkToFit="1"/>
    </xf>
    <xf numFmtId="0" fontId="2" fillId="0" borderId="7" xfId="3" applyFont="1" applyBorder="1">
      <alignment vertical="center"/>
    </xf>
    <xf numFmtId="0" fontId="2" fillId="2" borderId="14" xfId="3" applyFont="1" applyFill="1" applyBorder="1" applyAlignment="1">
      <alignment horizontal="center" vertical="center" shrinkToFit="1"/>
    </xf>
    <xf numFmtId="49" fontId="2" fillId="2" borderId="14" xfId="3" applyNumberFormat="1" applyFont="1" applyFill="1" applyBorder="1" applyAlignment="1">
      <alignment horizontal="center" vertical="center" shrinkToFit="1"/>
    </xf>
    <xf numFmtId="176" fontId="2" fillId="0" borderId="14" xfId="3" applyNumberFormat="1" applyFont="1" applyBorder="1" applyAlignment="1">
      <alignment horizontal="center" vertical="center" shrinkToFit="1"/>
    </xf>
    <xf numFmtId="38" fontId="2" fillId="2" borderId="14" xfId="1" applyFont="1" applyFill="1" applyBorder="1" applyAlignment="1">
      <alignment horizontal="right" vertical="center" shrinkToFit="1"/>
    </xf>
    <xf numFmtId="0" fontId="5" fillId="0" borderId="15" xfId="3" applyFont="1" applyBorder="1" applyAlignment="1">
      <alignment vertical="center" wrapText="1"/>
    </xf>
    <xf numFmtId="0" fontId="2" fillId="2" borderId="18" xfId="3" applyFont="1" applyFill="1" applyBorder="1" applyAlignment="1">
      <alignment horizontal="center" vertical="center" shrinkToFit="1"/>
    </xf>
    <xf numFmtId="49" fontId="2" fillId="2" borderId="18" xfId="3" applyNumberFormat="1" applyFont="1" applyFill="1" applyBorder="1" applyAlignment="1">
      <alignment horizontal="center" vertical="center" shrinkToFit="1"/>
    </xf>
    <xf numFmtId="176" fontId="2" fillId="2" borderId="18" xfId="3" applyNumberFormat="1" applyFont="1" applyFill="1" applyBorder="1" applyAlignment="1">
      <alignment horizontal="center" vertical="center" shrinkToFit="1"/>
    </xf>
    <xf numFmtId="3" fontId="2" fillId="2" borderId="18" xfId="3" applyNumberFormat="1" applyFont="1" applyFill="1" applyBorder="1" applyAlignment="1">
      <alignment horizontal="right" vertical="center" shrinkToFit="1"/>
    </xf>
    <xf numFmtId="38" fontId="2" fillId="2" borderId="18" xfId="1" applyFont="1" applyFill="1" applyBorder="1" applyAlignment="1">
      <alignment horizontal="right" vertical="center" shrinkToFit="1"/>
    </xf>
    <xf numFmtId="0" fontId="6" fillId="2" borderId="19" xfId="3" applyFont="1" applyFill="1" applyBorder="1" applyAlignment="1">
      <alignment vertical="center" wrapText="1"/>
    </xf>
    <xf numFmtId="0" fontId="2" fillId="0" borderId="18" xfId="3" applyFont="1" applyBorder="1" applyAlignment="1">
      <alignment vertical="center" shrinkToFit="1"/>
    </xf>
    <xf numFmtId="0" fontId="2" fillId="0" borderId="18" xfId="3" applyFont="1" applyBorder="1" applyAlignment="1">
      <alignment horizontal="center" vertical="center" shrinkToFit="1"/>
    </xf>
    <xf numFmtId="176" fontId="2" fillId="0" borderId="18" xfId="3" applyNumberFormat="1" applyFont="1" applyBorder="1" applyAlignment="1">
      <alignment horizontal="center" vertical="center" shrinkToFit="1"/>
    </xf>
    <xf numFmtId="38" fontId="2" fillId="0" borderId="18" xfId="1" applyFont="1" applyBorder="1" applyAlignment="1">
      <alignment horizontal="right" vertical="center" shrinkToFit="1"/>
    </xf>
    <xf numFmtId="0" fontId="5" fillId="0" borderId="19" xfId="3" applyFont="1" applyBorder="1" applyAlignment="1">
      <alignment vertical="center" wrapText="1"/>
    </xf>
    <xf numFmtId="3" fontId="2" fillId="0" borderId="18" xfId="3" applyNumberFormat="1" applyFont="1" applyBorder="1" applyAlignment="1">
      <alignment horizontal="right" vertical="center" shrinkToFit="1"/>
    </xf>
    <xf numFmtId="0" fontId="6" fillId="0" borderId="19" xfId="3" applyFont="1" applyBorder="1" applyAlignment="1">
      <alignment vertical="center" wrapText="1"/>
    </xf>
    <xf numFmtId="0" fontId="2" fillId="0" borderId="21" xfId="3" applyFont="1" applyBorder="1" applyAlignment="1">
      <alignment horizontal="center" vertical="center" shrinkToFit="1"/>
    </xf>
    <xf numFmtId="49" fontId="2" fillId="2" borderId="21" xfId="3" applyNumberFormat="1" applyFont="1" applyFill="1" applyBorder="1" applyAlignment="1">
      <alignment horizontal="center" vertical="center" shrinkToFit="1"/>
    </xf>
    <xf numFmtId="176" fontId="2" fillId="0" borderId="21" xfId="3" applyNumberFormat="1" applyFont="1" applyBorder="1" applyAlignment="1">
      <alignment horizontal="center" vertical="center" shrinkToFit="1"/>
    </xf>
    <xf numFmtId="38" fontId="2" fillId="0" borderId="21" xfId="1" applyFont="1" applyBorder="1" applyAlignment="1">
      <alignment horizontal="right" vertical="center" shrinkToFit="1"/>
    </xf>
    <xf numFmtId="0" fontId="2" fillId="0" borderId="22" xfId="3" applyFont="1" applyBorder="1" applyAlignment="1">
      <alignment vertical="center" wrapText="1"/>
    </xf>
    <xf numFmtId="177" fontId="2" fillId="0" borderId="25" xfId="3" applyNumberFormat="1" applyFont="1" applyBorder="1" applyAlignment="1">
      <alignment horizontal="center" vertical="center"/>
    </xf>
    <xf numFmtId="0" fontId="2" fillId="0" borderId="26" xfId="3" applyFont="1" applyBorder="1" applyAlignment="1">
      <alignment vertical="center"/>
    </xf>
    <xf numFmtId="38" fontId="2" fillId="0" borderId="27" xfId="1" applyFont="1" applyBorder="1" applyAlignment="1">
      <alignment horizontal="center" vertical="center" shrinkToFit="1"/>
    </xf>
    <xf numFmtId="38" fontId="2" fillId="0" borderId="27" xfId="1" applyFont="1" applyBorder="1" applyAlignment="1">
      <alignment horizontal="right" vertical="center" shrinkToFit="1"/>
    </xf>
    <xf numFmtId="38" fontId="2" fillId="0" borderId="25" xfId="1" applyFont="1" applyBorder="1" applyAlignment="1">
      <alignment vertical="center"/>
    </xf>
    <xf numFmtId="0" fontId="2" fillId="0" borderId="28" xfId="3" applyFont="1" applyBorder="1" applyAlignment="1">
      <alignment vertical="center" wrapText="1"/>
    </xf>
    <xf numFmtId="0" fontId="2" fillId="0" borderId="14" xfId="3" applyFont="1" applyFill="1" applyBorder="1" applyAlignment="1">
      <alignment horizontal="center" vertical="center" shrinkToFit="1"/>
    </xf>
    <xf numFmtId="58" fontId="2" fillId="0" borderId="18" xfId="3" applyNumberFormat="1" applyFont="1" applyBorder="1" applyAlignment="1">
      <alignment horizontal="center" vertical="center" shrinkToFit="1"/>
    </xf>
    <xf numFmtId="57" fontId="2" fillId="0" borderId="29" xfId="3" applyNumberFormat="1" applyFont="1" applyBorder="1" applyAlignment="1">
      <alignment horizontal="center" vertical="center" shrinkToFit="1"/>
    </xf>
    <xf numFmtId="38" fontId="2" fillId="0" borderId="14" xfId="1" applyFont="1" applyFill="1" applyBorder="1" applyAlignment="1">
      <alignment horizontal="right" vertical="center" shrinkToFit="1"/>
    </xf>
    <xf numFmtId="0" fontId="2" fillId="0" borderId="15" xfId="3" applyFont="1" applyBorder="1">
      <alignment vertical="center"/>
    </xf>
    <xf numFmtId="0" fontId="2" fillId="0" borderId="18" xfId="3" applyFont="1" applyFill="1" applyBorder="1" applyAlignment="1">
      <alignment horizontal="center" vertical="center" shrinkToFit="1"/>
    </xf>
    <xf numFmtId="57" fontId="2" fillId="0" borderId="18" xfId="3" applyNumberFormat="1" applyFont="1" applyBorder="1" applyAlignment="1">
      <alignment horizontal="center" vertical="center" shrinkToFit="1"/>
    </xf>
    <xf numFmtId="38" fontId="2" fillId="0" borderId="18" xfId="1" applyFont="1" applyFill="1" applyBorder="1" applyAlignment="1">
      <alignment horizontal="right" vertical="center" shrinkToFit="1"/>
    </xf>
    <xf numFmtId="0" fontId="2" fillId="0" borderId="19" xfId="3" applyFont="1" applyBorder="1">
      <alignment vertical="center"/>
    </xf>
    <xf numFmtId="58" fontId="2" fillId="0" borderId="18" xfId="3" applyNumberFormat="1" applyFont="1" applyFill="1" applyBorder="1" applyAlignment="1">
      <alignment horizontal="center" vertical="center" shrinkToFit="1"/>
    </xf>
    <xf numFmtId="57" fontId="2" fillId="0" borderId="18" xfId="3" applyNumberFormat="1" applyFont="1" applyFill="1" applyBorder="1" applyAlignment="1">
      <alignment horizontal="center" vertical="center" shrinkToFit="1"/>
    </xf>
    <xf numFmtId="58" fontId="2" fillId="0" borderId="21" xfId="3" applyNumberFormat="1" applyFont="1" applyBorder="1" applyAlignment="1">
      <alignment horizontal="center" vertical="center" shrinkToFit="1"/>
    </xf>
    <xf numFmtId="57" fontId="2" fillId="0" borderId="21" xfId="3" applyNumberFormat="1" applyFont="1" applyBorder="1" applyAlignment="1">
      <alignment horizontal="center" vertical="center" shrinkToFit="1"/>
    </xf>
    <xf numFmtId="0" fontId="2" fillId="0" borderId="21" xfId="3" applyFont="1" applyFill="1" applyBorder="1" applyAlignment="1">
      <alignment horizontal="center" vertical="center" shrinkToFit="1"/>
    </xf>
    <xf numFmtId="38" fontId="2" fillId="0" borderId="21" xfId="1" applyFont="1" applyFill="1" applyBorder="1" applyAlignment="1">
      <alignment horizontal="right" vertical="center" shrinkToFit="1"/>
    </xf>
    <xf numFmtId="0" fontId="2" fillId="0" borderId="22" xfId="3" applyFont="1" applyBorder="1">
      <alignment vertical="center"/>
    </xf>
    <xf numFmtId="177" fontId="2" fillId="0" borderId="10" xfId="3" applyNumberFormat="1" applyFont="1" applyBorder="1" applyAlignment="1">
      <alignment horizontal="center" vertical="center"/>
    </xf>
    <xf numFmtId="0" fontId="2" fillId="0" borderId="30" xfId="3" applyFont="1" applyBorder="1" applyAlignment="1">
      <alignment vertical="center"/>
    </xf>
    <xf numFmtId="38" fontId="2" fillId="0" borderId="10" xfId="1" applyFont="1" applyBorder="1" applyAlignment="1">
      <alignment horizontal="right" vertical="center" shrinkToFit="1"/>
    </xf>
    <xf numFmtId="178" fontId="2" fillId="0" borderId="10" xfId="3" applyNumberFormat="1" applyFont="1" applyBorder="1" applyAlignment="1">
      <alignment horizontal="right" vertical="center" shrinkToFit="1"/>
    </xf>
    <xf numFmtId="38" fontId="2" fillId="0" borderId="31" xfId="1" applyFont="1" applyBorder="1" applyAlignment="1">
      <alignment vertical="center"/>
    </xf>
    <xf numFmtId="0" fontId="2" fillId="0" borderId="11" xfId="3" applyFont="1" applyBorder="1" applyAlignment="1">
      <alignment vertical="center" shrinkToFit="1"/>
    </xf>
    <xf numFmtId="0" fontId="2" fillId="0" borderId="29" xfId="3" applyFont="1" applyFill="1" applyBorder="1" applyAlignment="1">
      <alignment horizontal="center" vertical="center" shrinkToFit="1"/>
    </xf>
    <xf numFmtId="58" fontId="2" fillId="0" borderId="29" xfId="3" applyNumberFormat="1" applyFont="1" applyFill="1" applyBorder="1" applyAlignment="1">
      <alignment horizontal="center" vertical="center" shrinkToFit="1"/>
    </xf>
    <xf numFmtId="38" fontId="2" fillId="0" borderId="29" xfId="1" applyFont="1" applyFill="1" applyBorder="1" applyAlignment="1">
      <alignment horizontal="right" vertical="center" shrinkToFit="1"/>
    </xf>
    <xf numFmtId="0" fontId="2" fillId="0" borderId="32" xfId="3" applyFont="1" applyBorder="1">
      <alignment vertical="center"/>
    </xf>
    <xf numFmtId="0" fontId="2" fillId="0" borderId="19" xfId="3" applyFont="1" applyBorder="1" applyAlignment="1">
      <alignment vertical="center" shrinkToFit="1"/>
    </xf>
    <xf numFmtId="58" fontId="2" fillId="0" borderId="21" xfId="3" applyNumberFormat="1" applyFont="1" applyFill="1" applyBorder="1" applyAlignment="1">
      <alignment horizontal="center" vertical="center" shrinkToFit="1"/>
    </xf>
    <xf numFmtId="0" fontId="2" fillId="0" borderId="35" xfId="3" applyFont="1" applyBorder="1" applyAlignment="1">
      <alignment vertical="center"/>
    </xf>
    <xf numFmtId="38" fontId="2" fillId="0" borderId="34" xfId="1" applyFont="1" applyBorder="1" applyAlignment="1">
      <alignment horizontal="right" vertical="center" shrinkToFit="1"/>
    </xf>
    <xf numFmtId="178" fontId="2" fillId="0" borderId="34" xfId="3" applyNumberFormat="1" applyFont="1" applyBorder="1" applyAlignment="1">
      <alignment horizontal="right" vertical="center" shrinkToFit="1"/>
    </xf>
    <xf numFmtId="38" fontId="2" fillId="0" borderId="36" xfId="1" applyFont="1" applyFill="1" applyBorder="1" applyAlignment="1">
      <alignment vertical="center" wrapText="1" shrinkToFit="1"/>
    </xf>
    <xf numFmtId="0" fontId="2" fillId="0" borderId="37" xfId="3" applyFont="1" applyBorder="1" applyAlignment="1">
      <alignment vertical="center" shrinkToFit="1"/>
    </xf>
    <xf numFmtId="38" fontId="2" fillId="0" borderId="27" xfId="1" applyNumberFormat="1" applyFont="1" applyBorder="1" applyAlignment="1">
      <alignment horizontal="right" vertical="center" shrinkToFit="1"/>
    </xf>
    <xf numFmtId="38" fontId="2" fillId="0" borderId="25" xfId="1" applyFont="1" applyBorder="1" applyAlignment="1">
      <alignment vertical="center" wrapText="1"/>
    </xf>
    <xf numFmtId="0" fontId="2" fillId="0" borderId="28" xfId="3" applyFont="1" applyBorder="1" applyAlignment="1">
      <alignment vertical="center" shrinkToFit="1"/>
    </xf>
    <xf numFmtId="49" fontId="2" fillId="0" borderId="17" xfId="3" applyNumberFormat="1" applyFont="1" applyFill="1" applyBorder="1" applyAlignment="1">
      <alignment horizontal="center" vertical="center" shrinkToFit="1"/>
    </xf>
    <xf numFmtId="49" fontId="2" fillId="0" borderId="21" xfId="3" applyNumberFormat="1" applyFont="1" applyFill="1" applyBorder="1" applyAlignment="1">
      <alignment horizontal="center" vertical="center" shrinkToFit="1"/>
    </xf>
    <xf numFmtId="38" fontId="2" fillId="0" borderId="27" xfId="1" applyFont="1" applyFill="1" applyBorder="1" applyAlignment="1">
      <alignment horizontal="right" vertical="center" shrinkToFit="1"/>
    </xf>
    <xf numFmtId="0" fontId="2" fillId="0" borderId="28" xfId="3" applyFont="1" applyBorder="1">
      <alignment vertical="center"/>
    </xf>
    <xf numFmtId="0" fontId="2" fillId="0" borderId="29" xfId="3" applyFont="1" applyBorder="1" applyAlignment="1">
      <alignment horizontal="center" vertical="center" shrinkToFit="1"/>
    </xf>
    <xf numFmtId="58" fontId="2" fillId="0" borderId="29" xfId="3" applyNumberFormat="1" applyFont="1" applyBorder="1" applyAlignment="1">
      <alignment horizontal="center" vertical="center" shrinkToFit="1"/>
    </xf>
    <xf numFmtId="38" fontId="2" fillId="0" borderId="29" xfId="1" applyFont="1" applyBorder="1" applyAlignment="1">
      <alignment horizontal="right" vertical="center" shrinkToFit="1"/>
    </xf>
    <xf numFmtId="0" fontId="2" fillId="0" borderId="25" xfId="3" applyFont="1" applyBorder="1" applyAlignment="1">
      <alignment vertical="center" wrapText="1"/>
    </xf>
    <xf numFmtId="176" fontId="2" fillId="0" borderId="29" xfId="3" applyNumberFormat="1" applyFont="1" applyBorder="1" applyAlignment="1">
      <alignment horizontal="center" vertical="center" shrinkToFit="1"/>
    </xf>
    <xf numFmtId="178" fontId="2" fillId="0" borderId="29" xfId="3" applyNumberFormat="1" applyFont="1" applyBorder="1" applyAlignment="1">
      <alignment horizontal="right" vertical="center" shrinkToFit="1"/>
    </xf>
    <xf numFmtId="0" fontId="2" fillId="0" borderId="32" xfId="3" applyFont="1" applyBorder="1" applyAlignment="1">
      <alignment vertical="center" shrinkToFit="1"/>
    </xf>
    <xf numFmtId="176" fontId="2" fillId="0" borderId="18" xfId="3" applyNumberFormat="1" applyFont="1" applyFill="1" applyBorder="1" applyAlignment="1">
      <alignment horizontal="center" vertical="center" shrinkToFit="1"/>
    </xf>
    <xf numFmtId="178" fontId="2" fillId="0" borderId="18" xfId="3" applyNumberFormat="1" applyFont="1" applyBorder="1" applyAlignment="1">
      <alignment horizontal="right" vertical="center" shrinkToFit="1"/>
    </xf>
    <xf numFmtId="178" fontId="2" fillId="0" borderId="18" xfId="3" applyNumberFormat="1" applyFont="1" applyFill="1" applyBorder="1" applyAlignment="1">
      <alignment horizontal="right" vertical="center" shrinkToFit="1"/>
    </xf>
    <xf numFmtId="0" fontId="2" fillId="0" borderId="0" xfId="3" applyFont="1" applyBorder="1">
      <alignment vertical="center"/>
    </xf>
    <xf numFmtId="178" fontId="2" fillId="0" borderId="21" xfId="3" applyNumberFormat="1" applyFont="1" applyBorder="1" applyAlignment="1">
      <alignment horizontal="right" vertical="center" shrinkToFit="1"/>
    </xf>
    <xf numFmtId="0" fontId="2" fillId="0" borderId="22" xfId="3" applyFont="1" applyBorder="1" applyAlignment="1">
      <alignment vertical="center" shrinkToFit="1"/>
    </xf>
    <xf numFmtId="178" fontId="2" fillId="0" borderId="21" xfId="3" applyNumberFormat="1" applyFont="1" applyFill="1" applyBorder="1" applyAlignment="1">
      <alignment horizontal="right" vertical="center" shrinkToFit="1"/>
    </xf>
    <xf numFmtId="3" fontId="2" fillId="0" borderId="18" xfId="3" applyNumberFormat="1" applyFont="1" applyFill="1" applyBorder="1" applyAlignment="1">
      <alignment horizontal="right" vertical="center" shrinkToFit="1"/>
    </xf>
    <xf numFmtId="176" fontId="2" fillId="0" borderId="21" xfId="3" applyNumberFormat="1" applyFont="1" applyFill="1" applyBorder="1" applyAlignment="1">
      <alignment horizontal="center" vertical="center" shrinkToFit="1"/>
    </xf>
    <xf numFmtId="3" fontId="2" fillId="0" borderId="21" xfId="3" applyNumberFormat="1" applyFont="1" applyFill="1" applyBorder="1" applyAlignment="1">
      <alignment horizontal="right" vertical="center" shrinkToFit="1"/>
    </xf>
    <xf numFmtId="177" fontId="2" fillId="0" borderId="25" xfId="3" applyNumberFormat="1" applyFont="1" applyBorder="1" applyAlignment="1">
      <alignment horizontal="center" vertical="center" wrapText="1"/>
    </xf>
    <xf numFmtId="58" fontId="2" fillId="0" borderId="17" xfId="3" applyNumberFormat="1" applyFont="1" applyFill="1" applyBorder="1" applyAlignment="1">
      <alignment horizontal="center" vertical="center" shrinkToFit="1"/>
    </xf>
    <xf numFmtId="3" fontId="2" fillId="0" borderId="29" xfId="3" applyNumberFormat="1" applyFont="1" applyFill="1" applyBorder="1" applyAlignment="1">
      <alignment horizontal="right" vertical="center" shrinkToFit="1"/>
    </xf>
    <xf numFmtId="0" fontId="2" fillId="0" borderId="17" xfId="3" applyFont="1" applyFill="1" applyBorder="1" applyAlignment="1">
      <alignment horizontal="center" vertical="center" shrinkToFit="1"/>
    </xf>
    <xf numFmtId="58" fontId="2" fillId="0" borderId="17" xfId="3" applyNumberFormat="1" applyFont="1" applyBorder="1" applyAlignment="1">
      <alignment horizontal="center" vertical="center" shrinkToFit="1"/>
    </xf>
    <xf numFmtId="38" fontId="2" fillId="0" borderId="17" xfId="1" applyFont="1" applyFill="1" applyBorder="1" applyAlignment="1">
      <alignment horizontal="right" vertical="center" shrinkToFit="1"/>
    </xf>
    <xf numFmtId="0" fontId="2" fillId="0" borderId="40" xfId="3" applyFont="1" applyBorder="1">
      <alignment vertical="center"/>
    </xf>
    <xf numFmtId="38" fontId="2" fillId="0" borderId="31" xfId="1" applyFont="1" applyFill="1" applyBorder="1" applyAlignment="1">
      <alignment vertical="center" wrapText="1" shrinkToFit="1"/>
    </xf>
    <xf numFmtId="178" fontId="2" fillId="0" borderId="11" xfId="3" applyNumberFormat="1" applyFont="1" applyBorder="1" applyAlignment="1">
      <alignment horizontal="right" vertical="center" shrinkToFit="1"/>
    </xf>
    <xf numFmtId="0" fontId="2" fillId="0" borderId="18" xfId="0" applyFont="1" applyBorder="1" applyAlignment="1">
      <alignment horizontal="center" vertical="center" shrinkToFit="1"/>
    </xf>
    <xf numFmtId="38" fontId="2" fillId="0" borderId="18" xfId="1" applyFont="1" applyFill="1" applyBorder="1" applyAlignment="1">
      <alignment vertical="center" shrinkToFit="1"/>
    </xf>
    <xf numFmtId="0" fontId="2" fillId="0" borderId="19" xfId="3" applyFont="1" applyFill="1" applyBorder="1" applyAlignment="1">
      <alignment vertical="center" shrinkToFit="1"/>
    </xf>
    <xf numFmtId="0" fontId="2" fillId="0" borderId="21" xfId="0" applyFont="1" applyBorder="1" applyAlignment="1">
      <alignment horizontal="center" vertical="center" shrinkToFit="1"/>
    </xf>
    <xf numFmtId="57" fontId="2" fillId="0" borderId="21" xfId="3" applyNumberFormat="1" applyFont="1" applyFill="1" applyBorder="1" applyAlignment="1">
      <alignment horizontal="center" vertical="center" shrinkToFit="1"/>
    </xf>
    <xf numFmtId="38" fontId="2" fillId="0" borderId="21" xfId="1" applyFont="1" applyFill="1" applyBorder="1" applyAlignment="1">
      <alignment vertical="center" shrinkToFit="1"/>
    </xf>
    <xf numFmtId="38" fontId="2" fillId="0" borderId="41" xfId="1" applyFont="1" applyFill="1" applyBorder="1" applyAlignment="1">
      <alignment horizontal="right" vertical="center" shrinkToFit="1"/>
    </xf>
    <xf numFmtId="38" fontId="2" fillId="0" borderId="42" xfId="1" applyFont="1" applyFill="1" applyBorder="1" applyAlignment="1">
      <alignment horizontal="right" vertical="center" shrinkToFit="1"/>
    </xf>
    <xf numFmtId="38" fontId="2" fillId="0" borderId="43" xfId="1" applyFont="1" applyFill="1" applyBorder="1" applyAlignment="1">
      <alignment horizontal="right" vertical="center" shrinkToFit="1"/>
    </xf>
    <xf numFmtId="0" fontId="2" fillId="0" borderId="40" xfId="3" applyFont="1" applyBorder="1" applyAlignment="1">
      <alignment vertical="center" shrinkToFit="1"/>
    </xf>
    <xf numFmtId="38" fontId="2" fillId="0" borderId="44" xfId="1" applyFont="1" applyFill="1" applyBorder="1" applyAlignment="1">
      <alignment horizontal="right" vertical="center" shrinkToFit="1"/>
    </xf>
    <xf numFmtId="0" fontId="2" fillId="0" borderId="45" xfId="3" applyFont="1" applyFill="1" applyBorder="1" applyAlignment="1">
      <alignment vertical="center" shrinkToFit="1"/>
    </xf>
    <xf numFmtId="38" fontId="2" fillId="0" borderId="31" xfId="3" applyNumberFormat="1" applyFont="1" applyFill="1" applyBorder="1" applyAlignment="1">
      <alignment vertical="center" wrapText="1" shrinkToFit="1"/>
    </xf>
    <xf numFmtId="38" fontId="2" fillId="0" borderId="42" xfId="1" applyFont="1" applyFill="1" applyBorder="1" applyAlignment="1">
      <alignment vertical="center" shrinkToFit="1"/>
    </xf>
    <xf numFmtId="57" fontId="2" fillId="0" borderId="29" xfId="3" applyNumberFormat="1" applyFont="1" applyFill="1" applyBorder="1" applyAlignment="1">
      <alignment horizontal="center" vertical="center" shrinkToFit="1"/>
    </xf>
    <xf numFmtId="38" fontId="2" fillId="0" borderId="29" xfId="3" applyNumberFormat="1" applyFont="1" applyFill="1" applyBorder="1" applyAlignment="1">
      <alignment horizontal="right" vertical="center" shrinkToFit="1"/>
    </xf>
    <xf numFmtId="38" fontId="2" fillId="0" borderId="18" xfId="3" applyNumberFormat="1" applyFont="1" applyFill="1" applyBorder="1" applyAlignment="1">
      <alignment horizontal="center" vertical="center" shrinkToFit="1"/>
    </xf>
    <xf numFmtId="38" fontId="2" fillId="0" borderId="18" xfId="3" applyNumberFormat="1" applyFont="1" applyFill="1" applyBorder="1" applyAlignment="1">
      <alignment horizontal="right" vertical="center" shrinkToFit="1"/>
    </xf>
    <xf numFmtId="38" fontId="2" fillId="0" borderId="21" xfId="3" applyNumberFormat="1" applyFont="1" applyFill="1" applyBorder="1" applyAlignment="1">
      <alignment horizontal="right" vertical="center" shrinkToFit="1"/>
    </xf>
    <xf numFmtId="0" fontId="2" fillId="0" borderId="11" xfId="3" applyFont="1" applyBorder="1">
      <alignment vertical="center"/>
    </xf>
    <xf numFmtId="176" fontId="2" fillId="0" borderId="29" xfId="3" applyNumberFormat="1" applyFont="1" applyFill="1" applyBorder="1" applyAlignment="1">
      <alignment horizontal="center" vertical="center" shrinkToFit="1"/>
    </xf>
    <xf numFmtId="179" fontId="2" fillId="0" borderId="29" xfId="3" applyNumberFormat="1" applyFont="1" applyFill="1" applyBorder="1" applyAlignment="1">
      <alignment horizontal="center" vertical="center" shrinkToFit="1"/>
    </xf>
    <xf numFmtId="178" fontId="2" fillId="0" borderId="29" xfId="3" applyNumberFormat="1" applyFont="1" applyFill="1" applyBorder="1" applyAlignment="1">
      <alignment horizontal="right" vertical="center" shrinkToFit="1"/>
    </xf>
    <xf numFmtId="0" fontId="8" fillId="0" borderId="19" xfId="3" applyFont="1" applyBorder="1" applyAlignment="1">
      <alignment vertical="center" wrapText="1"/>
    </xf>
    <xf numFmtId="0" fontId="2" fillId="0" borderId="37" xfId="3" applyFont="1" applyBorder="1">
      <alignment vertical="center"/>
    </xf>
    <xf numFmtId="38" fontId="2" fillId="0" borderId="2" xfId="1" applyFont="1" applyBorder="1" applyAlignment="1">
      <alignment horizontal="right" vertical="center" shrinkToFit="1"/>
    </xf>
    <xf numFmtId="0" fontId="2" fillId="0" borderId="47" xfId="3" applyFont="1" applyBorder="1" applyAlignment="1">
      <alignment vertical="center" shrinkToFit="1"/>
    </xf>
    <xf numFmtId="177" fontId="9" fillId="0" borderId="28" xfId="1" applyNumberFormat="1" applyFont="1" applyBorder="1" applyAlignment="1">
      <alignment horizontal="center" vertical="center" shrinkToFit="1"/>
    </xf>
    <xf numFmtId="0" fontId="2" fillId="0" borderId="49" xfId="3" applyFont="1" applyBorder="1" applyAlignment="1">
      <alignment vertical="center" wrapText="1"/>
    </xf>
    <xf numFmtId="0" fontId="2" fillId="0" borderId="50" xfId="3" applyFont="1" applyBorder="1" applyAlignment="1">
      <alignment vertical="center" wrapText="1"/>
    </xf>
    <xf numFmtId="177" fontId="2" fillId="0" borderId="51" xfId="1" applyNumberFormat="1" applyFont="1" applyBorder="1" applyAlignment="1">
      <alignment horizontal="right" vertical="center" shrinkToFit="1"/>
    </xf>
    <xf numFmtId="38" fontId="2" fillId="0" borderId="52" xfId="1" applyFont="1" applyBorder="1" applyAlignment="1">
      <alignment horizontal="right" vertical="center" shrinkToFit="1"/>
    </xf>
    <xf numFmtId="0" fontId="2" fillId="0" borderId="6" xfId="3" applyFont="1" applyBorder="1" applyAlignment="1">
      <alignment vertical="center" shrinkToFit="1"/>
    </xf>
    <xf numFmtId="180" fontId="2" fillId="0" borderId="17" xfId="1" applyNumberFormat="1" applyFont="1" applyBorder="1" applyAlignment="1">
      <alignment horizontal="right" vertical="center" shrinkToFit="1"/>
    </xf>
    <xf numFmtId="38" fontId="2" fillId="0" borderId="30" xfId="1" applyFont="1" applyBorder="1" applyAlignment="1">
      <alignment horizontal="right" vertical="center" shrinkToFit="1"/>
    </xf>
    <xf numFmtId="180" fontId="9" fillId="0" borderId="17" xfId="1" applyNumberFormat="1" applyFont="1" applyBorder="1" applyAlignment="1">
      <alignment horizontal="right" vertical="center" shrinkToFit="1"/>
    </xf>
    <xf numFmtId="38" fontId="2" fillId="0" borderId="10" xfId="3" applyNumberFormat="1" applyFont="1" applyBorder="1" applyAlignment="1">
      <alignment vertical="center" shrinkToFit="1"/>
    </xf>
    <xf numFmtId="38" fontId="9" fillId="0" borderId="10" xfId="3" applyNumberFormat="1" applyFont="1" applyBorder="1" applyAlignment="1">
      <alignment vertical="center" shrinkToFit="1"/>
    </xf>
    <xf numFmtId="180" fontId="2" fillId="0" borderId="9" xfId="2" applyNumberFormat="1" applyFont="1" applyBorder="1" applyAlignment="1">
      <alignment vertical="center" shrinkToFit="1"/>
    </xf>
    <xf numFmtId="180" fontId="2" fillId="0" borderId="38" xfId="2" applyNumberFormat="1" applyFont="1" applyBorder="1" applyAlignment="1">
      <alignment vertical="center" shrinkToFit="1"/>
    </xf>
    <xf numFmtId="38" fontId="2" fillId="0" borderId="35" xfId="3" applyNumberFormat="1" applyFont="1" applyBorder="1" applyAlignment="1">
      <alignment vertical="center" shrinkToFit="1"/>
    </xf>
    <xf numFmtId="38" fontId="2" fillId="0" borderId="57" xfId="3" applyNumberFormat="1" applyFont="1" applyBorder="1" applyAlignment="1">
      <alignment vertical="center" shrinkToFit="1"/>
    </xf>
    <xf numFmtId="180" fontId="9" fillId="0" borderId="33" xfId="1" applyNumberFormat="1" applyFont="1" applyBorder="1" applyAlignment="1">
      <alignment horizontal="right" vertical="center" shrinkToFit="1"/>
    </xf>
    <xf numFmtId="38" fontId="2" fillId="0" borderId="11" xfId="3" applyNumberFormat="1" applyFont="1" applyBorder="1" applyAlignment="1">
      <alignment vertical="center" shrinkToFit="1"/>
    </xf>
    <xf numFmtId="0" fontId="2" fillId="2" borderId="63" xfId="3" applyFont="1" applyFill="1" applyBorder="1" applyAlignment="1">
      <alignment vertical="center" shrinkToFit="1"/>
    </xf>
    <xf numFmtId="0" fontId="2" fillId="2" borderId="64" xfId="3" applyFont="1" applyFill="1" applyBorder="1" applyAlignment="1">
      <alignment vertical="center"/>
    </xf>
    <xf numFmtId="0" fontId="2" fillId="0" borderId="64" xfId="3" applyFont="1" applyBorder="1" applyAlignment="1">
      <alignment vertical="center" shrinkToFit="1"/>
    </xf>
    <xf numFmtId="0" fontId="2" fillId="0" borderId="65" xfId="3" applyFont="1" applyBorder="1" applyAlignment="1">
      <alignment vertical="center" shrinkToFit="1"/>
    </xf>
    <xf numFmtId="0" fontId="2" fillId="0" borderId="63" xfId="3" applyFont="1" applyFill="1" applyBorder="1" applyAlignment="1">
      <alignment vertical="center" shrinkToFit="1"/>
    </xf>
    <xf numFmtId="0" fontId="2" fillId="0" borderId="64" xfId="3" applyFont="1" applyFill="1" applyBorder="1" applyAlignment="1">
      <alignment vertical="center" shrinkToFit="1"/>
    </xf>
    <xf numFmtId="0" fontId="2" fillId="0" borderId="65" xfId="3" applyFont="1" applyFill="1" applyBorder="1" applyAlignment="1">
      <alignment vertical="center" shrinkToFit="1"/>
    </xf>
    <xf numFmtId="177" fontId="2" fillId="0" borderId="54" xfId="3" applyNumberFormat="1" applyFont="1" applyBorder="1" applyAlignment="1">
      <alignment horizontal="center" vertical="center"/>
    </xf>
    <xf numFmtId="0" fontId="2" fillId="0" borderId="66" xfId="3" applyFont="1" applyFill="1" applyBorder="1" applyAlignment="1">
      <alignment vertical="center" shrinkToFit="1"/>
    </xf>
    <xf numFmtId="177" fontId="2" fillId="0" borderId="59" xfId="3" applyNumberFormat="1" applyFont="1" applyBorder="1" applyAlignment="1">
      <alignment horizontal="center" vertical="center"/>
    </xf>
    <xf numFmtId="177" fontId="2" fillId="0" borderId="48" xfId="1" applyNumberFormat="1" applyFont="1" applyBorder="1" applyAlignment="1">
      <alignment horizontal="center" vertical="center" shrinkToFit="1"/>
    </xf>
    <xf numFmtId="0" fontId="2" fillId="0" borderId="66" xfId="3" applyFont="1" applyBorder="1" applyAlignment="1">
      <alignment vertical="center" shrinkToFit="1"/>
    </xf>
    <xf numFmtId="0" fontId="2" fillId="0" borderId="65" xfId="3" applyFont="1" applyFill="1" applyBorder="1" applyAlignment="1">
      <alignment vertical="center" wrapText="1" shrinkToFit="1"/>
    </xf>
    <xf numFmtId="177" fontId="2" fillId="0" borderId="48" xfId="3" applyNumberFormat="1" applyFont="1" applyBorder="1" applyAlignment="1">
      <alignment horizontal="center" vertical="center"/>
    </xf>
    <xf numFmtId="0" fontId="2" fillId="2" borderId="64" xfId="3" applyFont="1" applyFill="1" applyBorder="1" applyAlignment="1">
      <alignment vertical="center" shrinkToFit="1"/>
    </xf>
    <xf numFmtId="0" fontId="2" fillId="0" borderId="67" xfId="3" applyFont="1" applyFill="1" applyBorder="1" applyAlignment="1">
      <alignment vertical="center" shrinkToFit="1"/>
    </xf>
    <xf numFmtId="177" fontId="2" fillId="0" borderId="48" xfId="3" applyNumberFormat="1" applyFont="1" applyBorder="1" applyAlignment="1">
      <alignment horizontal="center" vertical="center" wrapText="1"/>
    </xf>
    <xf numFmtId="0" fontId="2" fillId="0" borderId="64" xfId="0" applyFont="1" applyBorder="1" applyAlignment="1">
      <alignment vertical="center" shrinkToFit="1"/>
    </xf>
    <xf numFmtId="0" fontId="2" fillId="2" borderId="64" xfId="0" applyFont="1" applyFill="1" applyBorder="1" applyAlignment="1">
      <alignment vertical="center" shrinkToFit="1"/>
    </xf>
    <xf numFmtId="0" fontId="2" fillId="0" borderId="65" xfId="0" applyFont="1" applyBorder="1" applyAlignment="1">
      <alignment vertical="center" shrinkToFit="1"/>
    </xf>
    <xf numFmtId="177" fontId="2" fillId="0" borderId="62" xfId="1" applyNumberFormat="1" applyFont="1" applyBorder="1" applyAlignment="1">
      <alignment horizontal="center" vertical="center" shrinkToFit="1"/>
    </xf>
    <xf numFmtId="0" fontId="2" fillId="0" borderId="39" xfId="3" applyFont="1" applyBorder="1" applyAlignment="1">
      <alignment horizontal="center" vertical="center"/>
    </xf>
    <xf numFmtId="0" fontId="2" fillId="0" borderId="39" xfId="3" applyFont="1" applyBorder="1" applyAlignment="1">
      <alignment horizontal="center" vertical="center" wrapText="1"/>
    </xf>
    <xf numFmtId="176" fontId="2" fillId="0" borderId="17" xfId="3" applyNumberFormat="1" applyFont="1" applyBorder="1" applyAlignment="1">
      <alignment horizontal="center" vertical="center" shrinkToFit="1"/>
    </xf>
    <xf numFmtId="0" fontId="2" fillId="0" borderId="10" xfId="3" applyFont="1" applyBorder="1" applyAlignment="1">
      <alignment vertical="center" shrinkToFit="1"/>
    </xf>
    <xf numFmtId="38" fontId="2" fillId="0" borderId="10" xfId="1" applyFont="1" applyBorder="1" applyAlignment="1">
      <alignment vertical="center" shrinkToFit="1"/>
    </xf>
    <xf numFmtId="177" fontId="9" fillId="0" borderId="51" xfId="1" applyNumberFormat="1" applyFont="1" applyBorder="1" applyAlignment="1">
      <alignment horizontal="right" vertical="center" shrinkToFit="1"/>
    </xf>
    <xf numFmtId="38" fontId="2" fillId="0" borderId="7" xfId="1" applyFont="1" applyFill="1" applyBorder="1" applyAlignment="1">
      <alignment vertical="center" wrapText="1" shrinkToFit="1"/>
    </xf>
    <xf numFmtId="0" fontId="9" fillId="0" borderId="0" xfId="3" applyFont="1" applyAlignment="1">
      <alignment horizontal="center" vertical="center"/>
    </xf>
    <xf numFmtId="0" fontId="9" fillId="0" borderId="0" xfId="3" applyFont="1" applyAlignment="1">
      <alignment horizontal="center" vertical="center"/>
    </xf>
    <xf numFmtId="0" fontId="4" fillId="0" borderId="0" xfId="0" applyFont="1" applyAlignment="1">
      <alignment vertical="center" shrinkToFit="1"/>
    </xf>
    <xf numFmtId="0" fontId="2" fillId="0" borderId="0" xfId="3" applyFont="1" applyBorder="1" applyAlignment="1">
      <alignment horizontal="center" vertical="center"/>
    </xf>
    <xf numFmtId="0" fontId="2" fillId="0" borderId="1"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2" xfId="0" applyFont="1" applyBorder="1" applyAlignment="1">
      <alignment horizontal="center" vertical="center" shrinkToFit="1"/>
    </xf>
    <xf numFmtId="0" fontId="2" fillId="0" borderId="9" xfId="0" applyFont="1" applyBorder="1" applyAlignment="1">
      <alignment horizontal="center" vertical="center" shrinkToFit="1"/>
    </xf>
    <xf numFmtId="0" fontId="2" fillId="0" borderId="62" xfId="3" applyFont="1" applyBorder="1" applyAlignment="1">
      <alignment horizontal="center" vertical="center" shrinkToFit="1"/>
    </xf>
    <xf numFmtId="0" fontId="2" fillId="0" borderId="56" xfId="3" applyFont="1" applyBorder="1" applyAlignment="1">
      <alignment horizontal="center" vertical="center" shrinkToFit="1"/>
    </xf>
    <xf numFmtId="0" fontId="2" fillId="0" borderId="2" xfId="3" applyFont="1" applyBorder="1" applyAlignment="1">
      <alignment horizontal="center" vertical="center" shrinkToFit="1"/>
    </xf>
    <xf numFmtId="0" fontId="2" fillId="0" borderId="9" xfId="3" applyFont="1" applyBorder="1" applyAlignment="1">
      <alignment horizontal="center" vertical="center" shrinkToFit="1"/>
    </xf>
    <xf numFmtId="0" fontId="2" fillId="0" borderId="2" xfId="3" applyFont="1" applyBorder="1" applyAlignment="1">
      <alignment horizontal="center" vertical="center" wrapText="1" shrinkToFit="1"/>
    </xf>
    <xf numFmtId="0" fontId="2" fillId="0" borderId="9" xfId="3" applyFont="1" applyBorder="1" applyAlignment="1">
      <alignment horizontal="center" vertical="center" wrapText="1" shrinkToFit="1"/>
    </xf>
    <xf numFmtId="0" fontId="2" fillId="0" borderId="3" xfId="3" applyFont="1" applyBorder="1" applyAlignment="1">
      <alignment horizontal="center" vertical="center" shrinkToFit="1"/>
    </xf>
    <xf numFmtId="0" fontId="2" fillId="0" borderId="4" xfId="3" applyFont="1" applyBorder="1" applyAlignment="1">
      <alignment horizontal="center" vertical="center" shrinkToFit="1"/>
    </xf>
    <xf numFmtId="0" fontId="2" fillId="0" borderId="5" xfId="3" applyFont="1" applyBorder="1" applyAlignment="1">
      <alignment horizontal="center" vertical="center" shrinkToFit="1"/>
    </xf>
    <xf numFmtId="0" fontId="2" fillId="0" borderId="47" xfId="3" applyFont="1" applyBorder="1" applyAlignment="1">
      <alignment horizontal="center" vertical="center"/>
    </xf>
    <xf numFmtId="0" fontId="2" fillId="0" borderId="69" xfId="3" applyFont="1" applyBorder="1" applyAlignment="1">
      <alignment horizontal="center" vertical="center"/>
    </xf>
    <xf numFmtId="0" fontId="2" fillId="0" borderId="12" xfId="3" applyFont="1" applyBorder="1" applyAlignment="1">
      <alignment horizontal="center" vertical="center" wrapText="1"/>
    </xf>
    <xf numFmtId="0" fontId="2" fillId="0" borderId="16" xfId="3" applyFont="1" applyBorder="1" applyAlignment="1">
      <alignment horizontal="center" vertical="center" wrapText="1"/>
    </xf>
    <xf numFmtId="0" fontId="2" fillId="0" borderId="23" xfId="3" applyFont="1" applyBorder="1" applyAlignment="1">
      <alignment horizontal="center" vertical="center" wrapText="1"/>
    </xf>
    <xf numFmtId="0" fontId="2" fillId="0" borderId="13" xfId="3" applyFont="1" applyBorder="1" applyAlignment="1">
      <alignment horizontal="center" vertical="center" wrapText="1"/>
    </xf>
    <xf numFmtId="0" fontId="2" fillId="0" borderId="17" xfId="3" applyFont="1" applyBorder="1" applyAlignment="1">
      <alignment horizontal="center" vertical="center" wrapText="1"/>
    </xf>
    <xf numFmtId="0" fontId="2" fillId="0" borderId="20" xfId="3" applyFont="1" applyBorder="1" applyAlignment="1">
      <alignment horizontal="center" vertical="center" wrapText="1"/>
    </xf>
    <xf numFmtId="0" fontId="2" fillId="0" borderId="2" xfId="3" applyFont="1" applyBorder="1" applyAlignment="1">
      <alignment horizontal="center" vertical="center" wrapText="1"/>
    </xf>
    <xf numFmtId="0" fontId="2" fillId="0" borderId="9" xfId="3" applyFont="1" applyBorder="1" applyAlignment="1">
      <alignment horizontal="center" vertical="center" wrapText="1"/>
    </xf>
    <xf numFmtId="0" fontId="2" fillId="0" borderId="29" xfId="3" applyFont="1" applyBorder="1" applyAlignment="1">
      <alignment horizontal="center" vertical="center" wrapText="1"/>
    </xf>
    <xf numFmtId="0" fontId="2" fillId="0" borderId="21" xfId="3" applyFont="1" applyBorder="1" applyAlignment="1">
      <alignment horizontal="center" vertical="center" wrapText="1"/>
    </xf>
    <xf numFmtId="0" fontId="2" fillId="0" borderId="13" xfId="3" applyFont="1" applyBorder="1" applyAlignment="1">
      <alignment horizontal="center" vertical="center" shrinkToFit="1"/>
    </xf>
    <xf numFmtId="0" fontId="2" fillId="0" borderId="20" xfId="3" applyFont="1" applyBorder="1" applyAlignment="1">
      <alignment horizontal="center" vertical="center" shrinkToFit="1"/>
    </xf>
    <xf numFmtId="0" fontId="2" fillId="0" borderId="55" xfId="3" applyFont="1" applyBorder="1" applyAlignment="1">
      <alignment horizontal="center" vertical="center"/>
    </xf>
    <xf numFmtId="0" fontId="2" fillId="0" borderId="31" xfId="3" applyFont="1" applyBorder="1" applyAlignment="1">
      <alignment horizontal="center" vertical="center"/>
    </xf>
    <xf numFmtId="0" fontId="2" fillId="0" borderId="54" xfId="3" applyFont="1" applyBorder="1" applyAlignment="1">
      <alignment horizontal="center" vertical="center"/>
    </xf>
    <xf numFmtId="0" fontId="2" fillId="0" borderId="46" xfId="3" applyFont="1" applyBorder="1" applyAlignment="1">
      <alignment horizontal="center" vertical="center" wrapText="1"/>
    </xf>
    <xf numFmtId="0" fontId="2" fillId="0" borderId="24" xfId="3" applyFont="1" applyBorder="1" applyAlignment="1">
      <alignment horizontal="center" vertical="center" wrapText="1"/>
    </xf>
    <xf numFmtId="0" fontId="2" fillId="0" borderId="48" xfId="3" applyFont="1" applyBorder="1" applyAlignment="1">
      <alignment horizontal="center" vertical="center" wrapText="1"/>
    </xf>
    <xf numFmtId="0" fontId="2" fillId="0" borderId="53" xfId="3" applyFont="1" applyBorder="1" applyAlignment="1">
      <alignment horizontal="center" vertical="center" wrapText="1"/>
    </xf>
    <xf numFmtId="0" fontId="2" fillId="0" borderId="31" xfId="3" applyFont="1" applyBorder="1" applyAlignment="1">
      <alignment horizontal="center" vertical="center" wrapText="1"/>
    </xf>
    <xf numFmtId="0" fontId="2" fillId="0" borderId="54" xfId="3" applyFont="1" applyBorder="1" applyAlignment="1">
      <alignment horizontal="center" vertical="center" wrapText="1"/>
    </xf>
    <xf numFmtId="0" fontId="11" fillId="0" borderId="68" xfId="3" applyFont="1" applyBorder="1" applyAlignment="1">
      <alignment vertical="center" wrapText="1"/>
    </xf>
    <xf numFmtId="0" fontId="11" fillId="0" borderId="0" xfId="3" applyFont="1" applyAlignment="1">
      <alignment vertical="center" wrapText="1"/>
    </xf>
    <xf numFmtId="0" fontId="2" fillId="0" borderId="23" xfId="3" applyFont="1" applyBorder="1" applyAlignment="1">
      <alignment horizontal="center" vertical="center"/>
    </xf>
    <xf numFmtId="0" fontId="2" fillId="0" borderId="53" xfId="3" applyFont="1" applyBorder="1" applyAlignment="1">
      <alignment horizontal="center" vertical="center"/>
    </xf>
    <xf numFmtId="0" fontId="2" fillId="0" borderId="56" xfId="3" applyFont="1" applyBorder="1" applyAlignment="1">
      <alignment horizontal="center" vertical="center"/>
    </xf>
    <xf numFmtId="0" fontId="2" fillId="0" borderId="58" xfId="3" applyFont="1" applyBorder="1" applyAlignment="1">
      <alignment horizontal="center" vertical="center"/>
    </xf>
    <xf numFmtId="0" fontId="2" fillId="0" borderId="36" xfId="3" applyFont="1" applyBorder="1" applyAlignment="1">
      <alignment horizontal="center" vertical="center"/>
    </xf>
    <xf numFmtId="0" fontId="2" fillId="0" borderId="59" xfId="3" applyFont="1" applyBorder="1" applyAlignment="1">
      <alignment horizontal="center" vertical="center"/>
    </xf>
    <xf numFmtId="38" fontId="2" fillId="0" borderId="60" xfId="3" applyNumberFormat="1" applyFont="1" applyBorder="1" applyAlignment="1">
      <alignment horizontal="center" vertical="center" shrinkToFit="1"/>
    </xf>
    <xf numFmtId="38" fontId="2" fillId="0" borderId="36" xfId="3" applyNumberFormat="1" applyFont="1" applyBorder="1" applyAlignment="1">
      <alignment horizontal="center" vertical="center" shrinkToFit="1"/>
    </xf>
    <xf numFmtId="38" fontId="2" fillId="0" borderId="61" xfId="3" applyNumberFormat="1" applyFont="1" applyBorder="1" applyAlignment="1">
      <alignment horizontal="center" vertical="center" shrinkToFit="1"/>
    </xf>
  </cellXfs>
  <cellStyles count="4">
    <cellStyle name="パーセント" xfId="2" builtinId="5"/>
    <cellStyle name="桁区切り" xfId="1" builtinId="6"/>
    <cellStyle name="標準" xfId="0" builtinId="0"/>
    <cellStyle name="標準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Q360"/>
  <sheetViews>
    <sheetView tabSelected="1" view="pageBreakPreview" topLeftCell="B1" zoomScale="130" zoomScaleNormal="100" zoomScaleSheetLayoutView="130" workbookViewId="0">
      <selection activeCell="C12" sqref="C12:C20"/>
    </sheetView>
  </sheetViews>
  <sheetFormatPr defaultColWidth="9" defaultRowHeight="13.5"/>
  <cols>
    <col min="1" max="1" width="6.5" style="1" hidden="1" customWidth="1"/>
    <col min="2" max="2" width="13.125" style="1" customWidth="1"/>
    <col min="3" max="3" width="13.125" style="7" customWidth="1"/>
    <col min="4" max="4" width="43.75" style="5" customWidth="1"/>
    <col min="5" max="5" width="7.625" style="5" customWidth="1"/>
    <col min="6" max="6" width="7" style="5" customWidth="1"/>
    <col min="7" max="7" width="12.625" style="5" customWidth="1"/>
    <col min="8" max="8" width="7.75" style="5" customWidth="1"/>
    <col min="9" max="13" width="9.125" style="5" customWidth="1"/>
    <col min="14" max="15" width="12.625" style="5" customWidth="1"/>
    <col min="16" max="16" width="9.75" style="6" bestFit="1" customWidth="1"/>
    <col min="17" max="17" width="16.625" style="1" customWidth="1"/>
    <col min="18" max="18" width="9.5" style="1" bestFit="1" customWidth="1"/>
    <col min="19" max="16384" width="9" style="1"/>
  </cols>
  <sheetData>
    <row r="1" spans="1:17" ht="14.25">
      <c r="B1" s="181" t="s">
        <v>465</v>
      </c>
      <c r="C1" s="181"/>
      <c r="D1" s="181"/>
      <c r="E1" s="181"/>
      <c r="F1" s="181"/>
      <c r="G1" s="181"/>
      <c r="H1" s="181"/>
      <c r="I1" s="181"/>
      <c r="J1" s="181"/>
      <c r="K1" s="181"/>
      <c r="L1" s="181"/>
      <c r="M1" s="181"/>
      <c r="N1" s="181"/>
      <c r="O1" s="2"/>
      <c r="P1" s="2"/>
    </row>
    <row r="2" spans="1:17">
      <c r="B2" s="3"/>
      <c r="C2" s="4"/>
      <c r="D2" s="3"/>
    </row>
    <row r="3" spans="1:17" ht="18.75" customHeight="1" thickBot="1">
      <c r="O3" s="8"/>
      <c r="P3" s="182" t="s">
        <v>0</v>
      </c>
      <c r="Q3" s="182"/>
    </row>
    <row r="4" spans="1:17" ht="18.75" customHeight="1">
      <c r="B4" s="183" t="s">
        <v>1</v>
      </c>
      <c r="C4" s="185" t="s">
        <v>2</v>
      </c>
      <c r="D4" s="187" t="s">
        <v>3</v>
      </c>
      <c r="E4" s="189" t="s">
        <v>4</v>
      </c>
      <c r="F4" s="191" t="s">
        <v>5</v>
      </c>
      <c r="G4" s="191" t="s">
        <v>6</v>
      </c>
      <c r="H4" s="191" t="s">
        <v>7</v>
      </c>
      <c r="I4" s="193" t="s">
        <v>8</v>
      </c>
      <c r="J4" s="194"/>
      <c r="K4" s="194"/>
      <c r="L4" s="194"/>
      <c r="M4" s="195"/>
      <c r="N4" s="191" t="s">
        <v>9</v>
      </c>
      <c r="O4" s="191" t="s">
        <v>10</v>
      </c>
      <c r="P4" s="191" t="s">
        <v>11</v>
      </c>
      <c r="Q4" s="196" t="s">
        <v>12</v>
      </c>
    </row>
    <row r="5" spans="1:17" ht="26.1" customHeight="1">
      <c r="A5" s="9" t="s">
        <v>13</v>
      </c>
      <c r="B5" s="184"/>
      <c r="C5" s="186"/>
      <c r="D5" s="188"/>
      <c r="E5" s="190"/>
      <c r="F5" s="192"/>
      <c r="G5" s="192"/>
      <c r="H5" s="192"/>
      <c r="I5" s="10" t="s">
        <v>14</v>
      </c>
      <c r="J5" s="10" t="s">
        <v>15</v>
      </c>
      <c r="K5" s="10" t="s">
        <v>16</v>
      </c>
      <c r="L5" s="10" t="s">
        <v>17</v>
      </c>
      <c r="M5" s="10" t="s">
        <v>18</v>
      </c>
      <c r="N5" s="192"/>
      <c r="O5" s="192"/>
      <c r="P5" s="192"/>
      <c r="Q5" s="197"/>
    </row>
    <row r="6" spans="1:17" ht="15" customHeight="1">
      <c r="A6" s="11">
        <v>7330</v>
      </c>
      <c r="B6" s="198" t="s">
        <v>19</v>
      </c>
      <c r="C6" s="201" t="s">
        <v>20</v>
      </c>
      <c r="D6" s="151" t="s">
        <v>21</v>
      </c>
      <c r="E6" s="12" t="s">
        <v>22</v>
      </c>
      <c r="F6" s="13" t="s">
        <v>23</v>
      </c>
      <c r="G6" s="14">
        <v>46112</v>
      </c>
      <c r="H6" s="14" t="s">
        <v>24</v>
      </c>
      <c r="I6" s="14"/>
      <c r="J6" s="14"/>
      <c r="K6" s="14" t="s">
        <v>25</v>
      </c>
      <c r="L6" s="14" t="s">
        <v>25</v>
      </c>
      <c r="M6" s="14" t="s">
        <v>25</v>
      </c>
      <c r="N6" s="15">
        <v>272470</v>
      </c>
      <c r="O6" s="15">
        <v>272470</v>
      </c>
      <c r="P6" s="12" t="s">
        <v>26</v>
      </c>
      <c r="Q6" s="16"/>
    </row>
    <row r="7" spans="1:17" ht="15" customHeight="1">
      <c r="A7" s="11">
        <v>7333</v>
      </c>
      <c r="B7" s="199"/>
      <c r="C7" s="202"/>
      <c r="D7" s="152" t="s">
        <v>27</v>
      </c>
      <c r="E7" s="17" t="s">
        <v>28</v>
      </c>
      <c r="F7" s="18" t="s">
        <v>29</v>
      </c>
      <c r="G7" s="19">
        <v>45382</v>
      </c>
      <c r="H7" s="19" t="s">
        <v>30</v>
      </c>
      <c r="I7" s="19" t="s">
        <v>31</v>
      </c>
      <c r="J7" s="19" t="s">
        <v>31</v>
      </c>
      <c r="K7" s="19" t="s">
        <v>25</v>
      </c>
      <c r="L7" s="19" t="s">
        <v>25</v>
      </c>
      <c r="M7" s="19" t="s">
        <v>25</v>
      </c>
      <c r="N7" s="20">
        <v>711728</v>
      </c>
      <c r="O7" s="21">
        <v>711728</v>
      </c>
      <c r="P7" s="17" t="s">
        <v>26</v>
      </c>
      <c r="Q7" s="22"/>
    </row>
    <row r="8" spans="1:17" ht="15" customHeight="1">
      <c r="A8" s="11">
        <v>7347</v>
      </c>
      <c r="B8" s="199"/>
      <c r="C8" s="202"/>
      <c r="D8" s="153" t="s">
        <v>32</v>
      </c>
      <c r="E8" s="24" t="s">
        <v>33</v>
      </c>
      <c r="F8" s="18" t="s">
        <v>23</v>
      </c>
      <c r="G8" s="25">
        <v>46112</v>
      </c>
      <c r="H8" s="25" t="s">
        <v>24</v>
      </c>
      <c r="I8" s="25"/>
      <c r="J8" s="25"/>
      <c r="K8" s="25" t="s">
        <v>31</v>
      </c>
      <c r="L8" s="25" t="s">
        <v>31</v>
      </c>
      <c r="M8" s="25" t="s">
        <v>31</v>
      </c>
      <c r="N8" s="26">
        <v>33000</v>
      </c>
      <c r="O8" s="26">
        <v>33000</v>
      </c>
      <c r="P8" s="24"/>
      <c r="Q8" s="27"/>
    </row>
    <row r="9" spans="1:17" ht="15" customHeight="1">
      <c r="A9" s="11">
        <v>7351</v>
      </c>
      <c r="B9" s="199"/>
      <c r="C9" s="202"/>
      <c r="D9" s="153" t="s">
        <v>34</v>
      </c>
      <c r="E9" s="24" t="s">
        <v>35</v>
      </c>
      <c r="F9" s="18" t="s">
        <v>23</v>
      </c>
      <c r="G9" s="25">
        <v>46112</v>
      </c>
      <c r="H9" s="25" t="s">
        <v>24</v>
      </c>
      <c r="I9" s="25"/>
      <c r="J9" s="25"/>
      <c r="K9" s="25" t="s">
        <v>31</v>
      </c>
      <c r="L9" s="25" t="s">
        <v>31</v>
      </c>
      <c r="M9" s="25" t="s">
        <v>31</v>
      </c>
      <c r="N9" s="28">
        <v>231000</v>
      </c>
      <c r="O9" s="28">
        <v>231000</v>
      </c>
      <c r="P9" s="24"/>
      <c r="Q9" s="29"/>
    </row>
    <row r="10" spans="1:17" ht="15" customHeight="1" thickBot="1">
      <c r="A10" s="11">
        <v>7368</v>
      </c>
      <c r="B10" s="199"/>
      <c r="C10" s="203"/>
      <c r="D10" s="154" t="s">
        <v>36</v>
      </c>
      <c r="E10" s="30" t="s">
        <v>37</v>
      </c>
      <c r="F10" s="31" t="s">
        <v>23</v>
      </c>
      <c r="G10" s="32">
        <v>45747</v>
      </c>
      <c r="H10" s="32" t="s">
        <v>38</v>
      </c>
      <c r="I10" s="32"/>
      <c r="J10" s="32" t="s">
        <v>31</v>
      </c>
      <c r="K10" s="32" t="s">
        <v>31</v>
      </c>
      <c r="L10" s="32" t="s">
        <v>31</v>
      </c>
      <c r="M10" s="32" t="s">
        <v>31</v>
      </c>
      <c r="N10" s="33">
        <v>594000</v>
      </c>
      <c r="O10" s="33">
        <v>594000</v>
      </c>
      <c r="P10" s="30"/>
      <c r="Q10" s="34"/>
    </row>
    <row r="11" spans="1:17" ht="15" customHeight="1" thickBot="1">
      <c r="A11" s="11"/>
      <c r="B11" s="200"/>
      <c r="C11" s="172" t="s">
        <v>39</v>
      </c>
      <c r="D11" s="35">
        <f>+COUNTA(D6:D10)</f>
        <v>5</v>
      </c>
      <c r="E11" s="36"/>
      <c r="F11" s="36"/>
      <c r="G11" s="36"/>
      <c r="H11" s="36"/>
      <c r="I11" s="37">
        <f>SUMIF(I6:I10,"○",N6:N10)</f>
        <v>711728</v>
      </c>
      <c r="J11" s="37">
        <f>SUMIF(J6:J10,"○",N6:N10)</f>
        <v>1305728</v>
      </c>
      <c r="K11" s="37">
        <f>SUMIF(K6:K10,"○",N6:N10)</f>
        <v>1842198</v>
      </c>
      <c r="L11" s="37">
        <f>SUMIF(L6:L10,"○",N6:N10)</f>
        <v>1842198</v>
      </c>
      <c r="M11" s="37">
        <f>SUMIF(M6:M10,"○",N6:N10)</f>
        <v>1842198</v>
      </c>
      <c r="N11" s="38">
        <f>SUM(N6:N10)</f>
        <v>1842198</v>
      </c>
      <c r="O11" s="38">
        <f>SUM(O6:O10)</f>
        <v>1842198</v>
      </c>
      <c r="P11" s="39">
        <f>SUMIF(P6:P10,"市内",O6:O10)</f>
        <v>984198</v>
      </c>
      <c r="Q11" s="40"/>
    </row>
    <row r="12" spans="1:17" ht="15" customHeight="1">
      <c r="A12" s="11">
        <v>49703</v>
      </c>
      <c r="B12" s="198" t="s">
        <v>40</v>
      </c>
      <c r="C12" s="204" t="s">
        <v>41</v>
      </c>
      <c r="D12" s="155" t="s">
        <v>42</v>
      </c>
      <c r="E12" s="41" t="s">
        <v>43</v>
      </c>
      <c r="F12" s="41">
        <v>3</v>
      </c>
      <c r="G12" s="42">
        <v>45747</v>
      </c>
      <c r="H12" s="43" t="s">
        <v>38</v>
      </c>
      <c r="I12" s="43"/>
      <c r="J12" s="43" t="s">
        <v>31</v>
      </c>
      <c r="K12" s="43" t="s">
        <v>31</v>
      </c>
      <c r="L12" s="43" t="s">
        <v>31</v>
      </c>
      <c r="M12" s="43" t="s">
        <v>31</v>
      </c>
      <c r="N12" s="44">
        <v>748000</v>
      </c>
      <c r="O12" s="44">
        <v>748000</v>
      </c>
      <c r="P12" s="41"/>
      <c r="Q12" s="45"/>
    </row>
    <row r="13" spans="1:17" ht="15" customHeight="1">
      <c r="A13" s="11">
        <v>49679</v>
      </c>
      <c r="B13" s="199"/>
      <c r="C13" s="202"/>
      <c r="D13" s="156" t="s">
        <v>44</v>
      </c>
      <c r="E13" s="46" t="s">
        <v>45</v>
      </c>
      <c r="F13" s="46">
        <v>3</v>
      </c>
      <c r="G13" s="42">
        <v>45747</v>
      </c>
      <c r="H13" s="47" t="s">
        <v>38</v>
      </c>
      <c r="I13" s="47"/>
      <c r="J13" s="47" t="s">
        <v>31</v>
      </c>
      <c r="K13" s="47" t="s">
        <v>31</v>
      </c>
      <c r="L13" s="47" t="s">
        <v>31</v>
      </c>
      <c r="M13" s="47" t="s">
        <v>31</v>
      </c>
      <c r="N13" s="48">
        <v>198000</v>
      </c>
      <c r="O13" s="48">
        <v>198000</v>
      </c>
      <c r="P13" s="46"/>
      <c r="Q13" s="49"/>
    </row>
    <row r="14" spans="1:17" ht="15" customHeight="1">
      <c r="A14" s="11">
        <v>49700</v>
      </c>
      <c r="B14" s="199"/>
      <c r="C14" s="202"/>
      <c r="D14" s="156" t="s">
        <v>46</v>
      </c>
      <c r="E14" s="46" t="s">
        <v>33</v>
      </c>
      <c r="F14" s="46">
        <v>3</v>
      </c>
      <c r="G14" s="42">
        <v>45747</v>
      </c>
      <c r="H14" s="47" t="s">
        <v>38</v>
      </c>
      <c r="I14" s="47"/>
      <c r="J14" s="47" t="s">
        <v>31</v>
      </c>
      <c r="K14" s="47" t="s">
        <v>31</v>
      </c>
      <c r="L14" s="47" t="s">
        <v>31</v>
      </c>
      <c r="M14" s="47" t="s">
        <v>31</v>
      </c>
      <c r="N14" s="48">
        <v>594000</v>
      </c>
      <c r="O14" s="48">
        <v>594000</v>
      </c>
      <c r="P14" s="46"/>
      <c r="Q14" s="49"/>
    </row>
    <row r="15" spans="1:17" ht="15" customHeight="1">
      <c r="A15" s="11">
        <v>49714</v>
      </c>
      <c r="B15" s="199"/>
      <c r="C15" s="202"/>
      <c r="D15" s="156" t="s">
        <v>47</v>
      </c>
      <c r="E15" s="46" t="s">
        <v>48</v>
      </c>
      <c r="F15" s="46">
        <v>3</v>
      </c>
      <c r="G15" s="42">
        <v>45747</v>
      </c>
      <c r="H15" s="47" t="s">
        <v>38</v>
      </c>
      <c r="I15" s="47"/>
      <c r="J15" s="47" t="s">
        <v>31</v>
      </c>
      <c r="K15" s="47" t="s">
        <v>31</v>
      </c>
      <c r="L15" s="47" t="s">
        <v>31</v>
      </c>
      <c r="M15" s="47" t="s">
        <v>31</v>
      </c>
      <c r="N15" s="48">
        <v>483890</v>
      </c>
      <c r="O15" s="48">
        <v>483890</v>
      </c>
      <c r="P15" s="46" t="s">
        <v>49</v>
      </c>
      <c r="Q15" s="49"/>
    </row>
    <row r="16" spans="1:17" ht="15" customHeight="1">
      <c r="A16" s="11">
        <v>49714</v>
      </c>
      <c r="B16" s="199"/>
      <c r="C16" s="202"/>
      <c r="D16" s="156" t="s">
        <v>50</v>
      </c>
      <c r="E16" s="46" t="s">
        <v>51</v>
      </c>
      <c r="F16" s="46">
        <v>1</v>
      </c>
      <c r="G16" s="50">
        <v>45382</v>
      </c>
      <c r="H16" s="51" t="s">
        <v>30</v>
      </c>
      <c r="I16" s="47" t="s">
        <v>25</v>
      </c>
      <c r="J16" s="47" t="s">
        <v>31</v>
      </c>
      <c r="K16" s="47" t="s">
        <v>31</v>
      </c>
      <c r="L16" s="47" t="s">
        <v>31</v>
      </c>
      <c r="M16" s="47" t="s">
        <v>31</v>
      </c>
      <c r="N16" s="48">
        <v>59400</v>
      </c>
      <c r="O16" s="48"/>
      <c r="P16" s="46" t="s">
        <v>49</v>
      </c>
      <c r="Q16" s="49"/>
    </row>
    <row r="17" spans="1:17" ht="15" customHeight="1">
      <c r="A17" s="11">
        <v>49726</v>
      </c>
      <c r="B17" s="199"/>
      <c r="C17" s="202"/>
      <c r="D17" s="156" t="s">
        <v>52</v>
      </c>
      <c r="E17" s="46" t="s">
        <v>53</v>
      </c>
      <c r="F17" s="46">
        <v>3</v>
      </c>
      <c r="G17" s="42">
        <v>45747</v>
      </c>
      <c r="H17" s="47" t="s">
        <v>38</v>
      </c>
      <c r="I17" s="47"/>
      <c r="J17" s="47" t="s">
        <v>31</v>
      </c>
      <c r="K17" s="47" t="s">
        <v>31</v>
      </c>
      <c r="L17" s="47" t="s">
        <v>31</v>
      </c>
      <c r="M17" s="47" t="s">
        <v>31</v>
      </c>
      <c r="N17" s="48">
        <v>422400</v>
      </c>
      <c r="O17" s="48">
        <v>422000</v>
      </c>
      <c r="P17" s="46"/>
      <c r="Q17" s="49"/>
    </row>
    <row r="18" spans="1:17" ht="15" customHeight="1">
      <c r="A18" s="11">
        <v>49665</v>
      </c>
      <c r="B18" s="199"/>
      <c r="C18" s="202"/>
      <c r="D18" s="156" t="s">
        <v>54</v>
      </c>
      <c r="E18" s="46" t="s">
        <v>55</v>
      </c>
      <c r="F18" s="46">
        <v>3</v>
      </c>
      <c r="G18" s="52">
        <v>45382</v>
      </c>
      <c r="H18" s="53" t="s">
        <v>30</v>
      </c>
      <c r="I18" s="53" t="s">
        <v>31</v>
      </c>
      <c r="J18" s="53" t="s">
        <v>31</v>
      </c>
      <c r="K18" s="53" t="s">
        <v>31</v>
      </c>
      <c r="L18" s="53" t="s">
        <v>31</v>
      </c>
      <c r="M18" s="53" t="s">
        <v>31</v>
      </c>
      <c r="N18" s="48">
        <v>594000</v>
      </c>
      <c r="O18" s="48">
        <v>594000</v>
      </c>
      <c r="P18" s="46"/>
      <c r="Q18" s="49"/>
    </row>
    <row r="19" spans="1:17" ht="15" customHeight="1">
      <c r="A19" s="11">
        <v>49691</v>
      </c>
      <c r="B19" s="199"/>
      <c r="C19" s="202"/>
      <c r="D19" s="157" t="s">
        <v>56</v>
      </c>
      <c r="E19" s="54" t="s">
        <v>35</v>
      </c>
      <c r="F19" s="54">
        <v>1</v>
      </c>
      <c r="G19" s="52">
        <v>45382</v>
      </c>
      <c r="H19" s="53" t="s">
        <v>30</v>
      </c>
      <c r="I19" s="53" t="s">
        <v>31</v>
      </c>
      <c r="J19" s="53" t="s">
        <v>31</v>
      </c>
      <c r="K19" s="53" t="s">
        <v>31</v>
      </c>
      <c r="L19" s="53" t="s">
        <v>31</v>
      </c>
      <c r="M19" s="53" t="s">
        <v>31</v>
      </c>
      <c r="N19" s="55">
        <v>99000</v>
      </c>
      <c r="O19" s="55">
        <v>99000</v>
      </c>
      <c r="P19" s="54"/>
      <c r="Q19" s="56"/>
    </row>
    <row r="20" spans="1:17" ht="15" customHeight="1">
      <c r="A20" s="11"/>
      <c r="B20" s="199"/>
      <c r="C20" s="206"/>
      <c r="D20" s="158">
        <f>+COUNTA(D12:D19)</f>
        <v>8</v>
      </c>
      <c r="E20" s="58"/>
      <c r="F20" s="58"/>
      <c r="G20" s="58"/>
      <c r="H20" s="58"/>
      <c r="I20" s="59">
        <f>SUMIF(I12:I19,"○",N12:N19)</f>
        <v>752400</v>
      </c>
      <c r="J20" s="59">
        <f>SUMIF(J12:J19,"○",N12:N19)</f>
        <v>3198690</v>
      </c>
      <c r="K20" s="59">
        <f>SUMIF(K12:K19,"○",N12:N19)</f>
        <v>3198690</v>
      </c>
      <c r="L20" s="59">
        <f>SUMIF(L12:L19,"○",N12:N19)</f>
        <v>3198690</v>
      </c>
      <c r="M20" s="59">
        <f>SUMIF(M12:M19,"○",N12:N19)</f>
        <v>3198690</v>
      </c>
      <c r="N20" s="60">
        <f>SUM(N12:N19)</f>
        <v>3198690</v>
      </c>
      <c r="O20" s="60">
        <f>SUM(O12:O19)</f>
        <v>3138890</v>
      </c>
      <c r="P20" s="61">
        <f>SUMIF(P12:P19,"市内",O12:O19)+N16</f>
        <v>543290</v>
      </c>
      <c r="Q20" s="62"/>
    </row>
    <row r="21" spans="1:17" ht="15" customHeight="1">
      <c r="A21" s="11">
        <v>49346</v>
      </c>
      <c r="B21" s="199"/>
      <c r="C21" s="207" t="s">
        <v>57</v>
      </c>
      <c r="D21" s="159" t="s">
        <v>58</v>
      </c>
      <c r="E21" s="63" t="s">
        <v>55</v>
      </c>
      <c r="F21" s="63">
        <v>1</v>
      </c>
      <c r="G21" s="64">
        <v>45382</v>
      </c>
      <c r="H21" s="43" t="s">
        <v>30</v>
      </c>
      <c r="I21" s="43" t="s">
        <v>31</v>
      </c>
      <c r="J21" s="43" t="s">
        <v>31</v>
      </c>
      <c r="K21" s="43" t="s">
        <v>31</v>
      </c>
      <c r="L21" s="43" t="s">
        <v>31</v>
      </c>
      <c r="M21" s="43" t="s">
        <v>31</v>
      </c>
      <c r="N21" s="65">
        <v>330000</v>
      </c>
      <c r="O21" s="65">
        <v>330000</v>
      </c>
      <c r="P21" s="63"/>
      <c r="Q21" s="66"/>
    </row>
    <row r="22" spans="1:17" ht="15" customHeight="1">
      <c r="A22" s="11">
        <v>49339</v>
      </c>
      <c r="B22" s="199"/>
      <c r="C22" s="202"/>
      <c r="D22" s="156" t="s">
        <v>59</v>
      </c>
      <c r="E22" s="46" t="s">
        <v>55</v>
      </c>
      <c r="F22" s="46">
        <v>1</v>
      </c>
      <c r="G22" s="50">
        <v>45382</v>
      </c>
      <c r="H22" s="47" t="s">
        <v>30</v>
      </c>
      <c r="I22" s="47" t="s">
        <v>31</v>
      </c>
      <c r="J22" s="47" t="s">
        <v>31</v>
      </c>
      <c r="K22" s="47" t="s">
        <v>31</v>
      </c>
      <c r="L22" s="47" t="s">
        <v>31</v>
      </c>
      <c r="M22" s="47" t="s">
        <v>31</v>
      </c>
      <c r="N22" s="48">
        <v>478676</v>
      </c>
      <c r="O22" s="48">
        <v>478676</v>
      </c>
      <c r="P22" s="46" t="s">
        <v>49</v>
      </c>
      <c r="Q22" s="67"/>
    </row>
    <row r="23" spans="1:17" ht="15" customHeight="1">
      <c r="A23" s="11"/>
      <c r="B23" s="199"/>
      <c r="C23" s="202"/>
      <c r="D23" s="157" t="s">
        <v>60</v>
      </c>
      <c r="E23" s="54" t="s">
        <v>51</v>
      </c>
      <c r="F23" s="54">
        <v>1</v>
      </c>
      <c r="G23" s="68">
        <v>45382</v>
      </c>
      <c r="H23" s="54" t="s">
        <v>30</v>
      </c>
      <c r="I23" s="54" t="s">
        <v>31</v>
      </c>
      <c r="J23" s="54" t="s">
        <v>31</v>
      </c>
      <c r="K23" s="54" t="s">
        <v>31</v>
      </c>
      <c r="L23" s="54" t="s">
        <v>31</v>
      </c>
      <c r="M23" s="54" t="s">
        <v>31</v>
      </c>
      <c r="N23" s="55">
        <v>38500</v>
      </c>
      <c r="O23" s="55"/>
      <c r="P23" s="54" t="s">
        <v>49</v>
      </c>
      <c r="Q23" s="56"/>
    </row>
    <row r="24" spans="1:17" ht="15" customHeight="1" thickBot="1">
      <c r="A24" s="11"/>
      <c r="B24" s="199"/>
      <c r="C24" s="203"/>
      <c r="D24" s="160">
        <f>+COUNTA(D21:D23)</f>
        <v>3</v>
      </c>
      <c r="E24" s="69"/>
      <c r="F24" s="69"/>
      <c r="G24" s="69"/>
      <c r="H24" s="69"/>
      <c r="I24" s="70">
        <f>SUMIF(I21:I23,"○",N21:N23)</f>
        <v>847176</v>
      </c>
      <c r="J24" s="70">
        <f>SUMIF(J21:J23,"○",N21:N23)</f>
        <v>847176</v>
      </c>
      <c r="K24" s="70">
        <f>SUMIF(K21:K23,"○",N21:N23)</f>
        <v>847176</v>
      </c>
      <c r="L24" s="70">
        <f>SUMIF(L21:L23,"○",N21:N23)</f>
        <v>847176</v>
      </c>
      <c r="M24" s="70">
        <f>SUMIF(M21:M23,"○",N21:N23)</f>
        <v>847176</v>
      </c>
      <c r="N24" s="71">
        <f>SUM(N21:N23)</f>
        <v>847176</v>
      </c>
      <c r="O24" s="71">
        <f>SUM(O21:O23)</f>
        <v>808676</v>
      </c>
      <c r="P24" s="72">
        <f>SUMIF(P21:P23,"市内",O21:O23)+N23</f>
        <v>517176</v>
      </c>
      <c r="Q24" s="73"/>
    </row>
    <row r="25" spans="1:17" ht="15" customHeight="1" thickBot="1">
      <c r="A25" s="11"/>
      <c r="B25" s="200"/>
      <c r="C25" s="173" t="s">
        <v>61</v>
      </c>
      <c r="D25" s="161">
        <f>+D20+D24</f>
        <v>11</v>
      </c>
      <c r="E25" s="36"/>
      <c r="F25" s="36"/>
      <c r="G25" s="36"/>
      <c r="H25" s="36"/>
      <c r="I25" s="74">
        <f>+I20+I24</f>
        <v>1599576</v>
      </c>
      <c r="J25" s="74">
        <f t="shared" ref="J25:M25" si="0">+J20+J24</f>
        <v>4045866</v>
      </c>
      <c r="K25" s="74">
        <f t="shared" si="0"/>
        <v>4045866</v>
      </c>
      <c r="L25" s="74">
        <f t="shared" si="0"/>
        <v>4045866</v>
      </c>
      <c r="M25" s="74">
        <f t="shared" si="0"/>
        <v>4045866</v>
      </c>
      <c r="N25" s="74">
        <f>+N20+N24</f>
        <v>4045866</v>
      </c>
      <c r="O25" s="74">
        <f>+O20+O24</f>
        <v>3947566</v>
      </c>
      <c r="P25" s="75">
        <f>+P20+P24</f>
        <v>1060466</v>
      </c>
      <c r="Q25" s="76"/>
    </row>
    <row r="26" spans="1:17" ht="15" customHeight="1">
      <c r="A26" s="11">
        <v>17956</v>
      </c>
      <c r="B26" s="198" t="s">
        <v>62</v>
      </c>
      <c r="C26" s="204" t="s">
        <v>63</v>
      </c>
      <c r="D26" s="159" t="s">
        <v>64</v>
      </c>
      <c r="E26" s="63" t="s">
        <v>35</v>
      </c>
      <c r="F26" s="63">
        <v>1</v>
      </c>
      <c r="G26" s="77" t="s">
        <v>65</v>
      </c>
      <c r="H26" s="77" t="s">
        <v>30</v>
      </c>
      <c r="I26" s="77" t="s">
        <v>31</v>
      </c>
      <c r="J26" s="77" t="s">
        <v>31</v>
      </c>
      <c r="K26" s="77" t="s">
        <v>31</v>
      </c>
      <c r="L26" s="77" t="s">
        <v>31</v>
      </c>
      <c r="M26" s="77" t="s">
        <v>31</v>
      </c>
      <c r="N26" s="65">
        <v>179000</v>
      </c>
      <c r="O26" s="65">
        <v>179000</v>
      </c>
      <c r="P26" s="63"/>
      <c r="Q26" s="66"/>
    </row>
    <row r="27" spans="1:17" ht="15" customHeight="1" thickBot="1">
      <c r="A27" s="11">
        <v>17973</v>
      </c>
      <c r="B27" s="199"/>
      <c r="C27" s="203"/>
      <c r="D27" s="157" t="s">
        <v>66</v>
      </c>
      <c r="E27" s="54" t="s">
        <v>33</v>
      </c>
      <c r="F27" s="54">
        <v>1</v>
      </c>
      <c r="G27" s="77" t="s">
        <v>65</v>
      </c>
      <c r="H27" s="78" t="s">
        <v>30</v>
      </c>
      <c r="I27" s="78" t="s">
        <v>31</v>
      </c>
      <c r="J27" s="78" t="s">
        <v>31</v>
      </c>
      <c r="K27" s="78" t="s">
        <v>31</v>
      </c>
      <c r="L27" s="78" t="s">
        <v>31</v>
      </c>
      <c r="M27" s="78" t="s">
        <v>31</v>
      </c>
      <c r="N27" s="55">
        <v>49000</v>
      </c>
      <c r="O27" s="55">
        <v>49000</v>
      </c>
      <c r="P27" s="54" t="s">
        <v>49</v>
      </c>
      <c r="Q27" s="56"/>
    </row>
    <row r="28" spans="1:17" ht="15" customHeight="1" thickBot="1">
      <c r="A28" s="11"/>
      <c r="B28" s="200"/>
      <c r="C28" s="173" t="s">
        <v>61</v>
      </c>
      <c r="D28" s="35">
        <f>+COUNTA(D26:D27)</f>
        <v>2</v>
      </c>
      <c r="E28" s="36"/>
      <c r="F28" s="36"/>
      <c r="G28" s="36"/>
      <c r="H28" s="36"/>
      <c r="I28" s="38">
        <f>SUMIF(I26:I27,"○",N26:N27)</f>
        <v>228000</v>
      </c>
      <c r="J28" s="38">
        <f>SUMIF(J26:J27,"○",N26:N27)</f>
        <v>228000</v>
      </c>
      <c r="K28" s="38">
        <f>SUMIF(K26:K27,"○",N26:N27)</f>
        <v>228000</v>
      </c>
      <c r="L28" s="38">
        <f>SUMIF(L26:L27,"○",N26:N27)</f>
        <v>228000</v>
      </c>
      <c r="M28" s="38">
        <f>SUMIF(M26:M27,"○",N26:N27)</f>
        <v>228000</v>
      </c>
      <c r="N28" s="79">
        <f>+N26+N27</f>
        <v>228000</v>
      </c>
      <c r="O28" s="79">
        <f>+O26+O27</f>
        <v>228000</v>
      </c>
      <c r="P28" s="75">
        <f>SUMIF(P26:P27,"市内",O26:O27)</f>
        <v>49000</v>
      </c>
      <c r="Q28" s="80"/>
    </row>
    <row r="29" spans="1:17" ht="15" customHeight="1">
      <c r="A29" s="11">
        <v>20944</v>
      </c>
      <c r="B29" s="198" t="s">
        <v>67</v>
      </c>
      <c r="C29" s="204" t="s">
        <v>68</v>
      </c>
      <c r="D29" s="162" t="s">
        <v>69</v>
      </c>
      <c r="E29" s="81" t="s">
        <v>35</v>
      </c>
      <c r="F29" s="81">
        <v>3</v>
      </c>
      <c r="G29" s="82">
        <v>45747</v>
      </c>
      <c r="H29" s="82" t="s">
        <v>38</v>
      </c>
      <c r="I29" s="82"/>
      <c r="J29" s="82" t="s">
        <v>25</v>
      </c>
      <c r="K29" s="82" t="s">
        <v>31</v>
      </c>
      <c r="L29" s="82" t="s">
        <v>31</v>
      </c>
      <c r="M29" s="82" t="s">
        <v>31</v>
      </c>
      <c r="N29" s="83">
        <v>344000</v>
      </c>
      <c r="O29" s="83">
        <v>343200</v>
      </c>
      <c r="P29" s="81"/>
      <c r="Q29" s="66"/>
    </row>
    <row r="30" spans="1:17" ht="15" customHeight="1">
      <c r="A30" s="11">
        <v>20958</v>
      </c>
      <c r="B30" s="199"/>
      <c r="C30" s="202"/>
      <c r="D30" s="153" t="s">
        <v>70</v>
      </c>
      <c r="E30" s="24" t="s">
        <v>71</v>
      </c>
      <c r="F30" s="24">
        <v>3</v>
      </c>
      <c r="G30" s="42">
        <v>45747</v>
      </c>
      <c r="H30" s="42" t="s">
        <v>38</v>
      </c>
      <c r="I30" s="42"/>
      <c r="J30" s="42" t="s">
        <v>31</v>
      </c>
      <c r="K30" s="42" t="s">
        <v>31</v>
      </c>
      <c r="L30" s="42" t="s">
        <v>31</v>
      </c>
      <c r="M30" s="42" t="s">
        <v>31</v>
      </c>
      <c r="N30" s="26">
        <v>935000</v>
      </c>
      <c r="O30" s="26">
        <v>762300</v>
      </c>
      <c r="P30" s="24"/>
      <c r="Q30" s="49"/>
    </row>
    <row r="31" spans="1:17" ht="15" customHeight="1">
      <c r="A31" s="11">
        <v>20966</v>
      </c>
      <c r="B31" s="199"/>
      <c r="C31" s="202"/>
      <c r="D31" s="153" t="s">
        <v>72</v>
      </c>
      <c r="E31" s="24" t="s">
        <v>33</v>
      </c>
      <c r="F31" s="24">
        <v>3</v>
      </c>
      <c r="G31" s="42">
        <v>45747</v>
      </c>
      <c r="H31" s="42" t="s">
        <v>38</v>
      </c>
      <c r="I31" s="42"/>
      <c r="J31" s="42" t="s">
        <v>31</v>
      </c>
      <c r="K31" s="42" t="s">
        <v>31</v>
      </c>
      <c r="L31" s="42" t="s">
        <v>31</v>
      </c>
      <c r="M31" s="42" t="s">
        <v>31</v>
      </c>
      <c r="N31" s="26">
        <v>29000</v>
      </c>
      <c r="O31" s="26">
        <v>26400</v>
      </c>
      <c r="P31" s="24"/>
      <c r="Q31" s="49"/>
    </row>
    <row r="32" spans="1:17" ht="15" customHeight="1">
      <c r="A32" s="11">
        <v>20970</v>
      </c>
      <c r="B32" s="199"/>
      <c r="C32" s="202"/>
      <c r="D32" s="153" t="s">
        <v>73</v>
      </c>
      <c r="E32" s="24" t="s">
        <v>22</v>
      </c>
      <c r="F32" s="24">
        <v>3</v>
      </c>
      <c r="G32" s="42">
        <v>45747</v>
      </c>
      <c r="H32" s="42" t="s">
        <v>38</v>
      </c>
      <c r="I32" s="42"/>
      <c r="J32" s="42" t="s">
        <v>31</v>
      </c>
      <c r="K32" s="42" t="s">
        <v>31</v>
      </c>
      <c r="L32" s="42" t="s">
        <v>31</v>
      </c>
      <c r="M32" s="42" t="s">
        <v>31</v>
      </c>
      <c r="N32" s="26">
        <v>172000</v>
      </c>
      <c r="O32" s="26">
        <v>171600</v>
      </c>
      <c r="P32" s="24"/>
      <c r="Q32" s="49"/>
    </row>
    <row r="33" spans="1:17" ht="15" customHeight="1" thickBot="1">
      <c r="A33" s="11">
        <v>20976</v>
      </c>
      <c r="B33" s="199"/>
      <c r="C33" s="203"/>
      <c r="D33" s="154" t="s">
        <v>74</v>
      </c>
      <c r="E33" s="30" t="s">
        <v>75</v>
      </c>
      <c r="F33" s="30">
        <v>1</v>
      </c>
      <c r="G33" s="52">
        <v>45382</v>
      </c>
      <c r="H33" s="52" t="s">
        <v>30</v>
      </c>
      <c r="I33" s="52" t="s">
        <v>31</v>
      </c>
      <c r="J33" s="52" t="s">
        <v>31</v>
      </c>
      <c r="K33" s="52" t="s">
        <v>31</v>
      </c>
      <c r="L33" s="52" t="s">
        <v>31</v>
      </c>
      <c r="M33" s="52" t="s">
        <v>31</v>
      </c>
      <c r="N33" s="33">
        <v>40000</v>
      </c>
      <c r="O33" s="33">
        <v>33000</v>
      </c>
      <c r="P33" s="30"/>
      <c r="Q33" s="56"/>
    </row>
    <row r="34" spans="1:17" ht="15" customHeight="1" thickBot="1">
      <c r="A34" s="11"/>
      <c r="B34" s="200"/>
      <c r="C34" s="173" t="s">
        <v>61</v>
      </c>
      <c r="D34" s="35">
        <f>+COUNTA(D29:D33)</f>
        <v>5</v>
      </c>
      <c r="E34" s="36"/>
      <c r="F34" s="36"/>
      <c r="G34" s="36"/>
      <c r="H34" s="36"/>
      <c r="I34" s="38">
        <f>SUMIF(I29:I33,"○",N29:N33)</f>
        <v>40000</v>
      </c>
      <c r="J34" s="38">
        <f>SUMIF(J29:J33,"○",N29:N33)</f>
        <v>1520000</v>
      </c>
      <c r="K34" s="38">
        <f>SUMIF(K29:K33,"○",N29:N33)</f>
        <v>1520000</v>
      </c>
      <c r="L34" s="38">
        <f>SUMIF(L29:L33,"○",N29:N33)</f>
        <v>1520000</v>
      </c>
      <c r="M34" s="38">
        <f>SUMIF(M29:M33,"○",N29:N33)</f>
        <v>1520000</v>
      </c>
      <c r="N34" s="38">
        <f>SUM(N29:N33)</f>
        <v>1520000</v>
      </c>
      <c r="O34" s="38">
        <f>SUM(O29:O33)</f>
        <v>1336500</v>
      </c>
      <c r="P34" s="84">
        <f>SUMIF(P29:P33,"市内",O29:O33)</f>
        <v>0</v>
      </c>
      <c r="Q34" s="80"/>
    </row>
    <row r="35" spans="1:17" ht="15" customHeight="1">
      <c r="A35" s="11">
        <v>11736</v>
      </c>
      <c r="B35" s="198" t="s">
        <v>76</v>
      </c>
      <c r="C35" s="204" t="s">
        <v>77</v>
      </c>
      <c r="D35" s="162" t="s">
        <v>78</v>
      </c>
      <c r="E35" s="81" t="s">
        <v>79</v>
      </c>
      <c r="F35" s="81">
        <v>1</v>
      </c>
      <c r="G35" s="85">
        <v>45382</v>
      </c>
      <c r="H35" s="85" t="s">
        <v>30</v>
      </c>
      <c r="I35" s="85" t="s">
        <v>31</v>
      </c>
      <c r="J35" s="85" t="s">
        <v>31</v>
      </c>
      <c r="K35" s="85" t="s">
        <v>31</v>
      </c>
      <c r="L35" s="85" t="s">
        <v>31</v>
      </c>
      <c r="M35" s="85" t="s">
        <v>31</v>
      </c>
      <c r="N35" s="86">
        <v>1148400</v>
      </c>
      <c r="O35" s="86">
        <v>1148400</v>
      </c>
      <c r="P35" s="81"/>
      <c r="Q35" s="87"/>
    </row>
    <row r="36" spans="1:17" ht="15" customHeight="1">
      <c r="A36" s="11">
        <v>11787</v>
      </c>
      <c r="B36" s="199"/>
      <c r="C36" s="202"/>
      <c r="D36" s="153" t="s">
        <v>80</v>
      </c>
      <c r="E36" s="46" t="s">
        <v>81</v>
      </c>
      <c r="F36" s="46">
        <v>1</v>
      </c>
      <c r="G36" s="85">
        <v>45382</v>
      </c>
      <c r="H36" s="88" t="s">
        <v>30</v>
      </c>
      <c r="I36" s="88" t="s">
        <v>31</v>
      </c>
      <c r="J36" s="88" t="s">
        <v>31</v>
      </c>
      <c r="K36" s="88" t="s">
        <v>31</v>
      </c>
      <c r="L36" s="88" t="s">
        <v>31</v>
      </c>
      <c r="M36" s="88" t="s">
        <v>31</v>
      </c>
      <c r="N36" s="89">
        <v>87120</v>
      </c>
      <c r="O36" s="89">
        <v>87120</v>
      </c>
      <c r="P36" s="24"/>
      <c r="Q36" s="67" t="s">
        <v>82</v>
      </c>
    </row>
    <row r="37" spans="1:17" ht="15" customHeight="1">
      <c r="A37" s="11">
        <v>11711</v>
      </c>
      <c r="B37" s="199"/>
      <c r="C37" s="202"/>
      <c r="D37" s="153" t="s">
        <v>83</v>
      </c>
      <c r="E37" s="24" t="s">
        <v>75</v>
      </c>
      <c r="F37" s="24">
        <v>1</v>
      </c>
      <c r="G37" s="25">
        <v>45382</v>
      </c>
      <c r="H37" s="25" t="s">
        <v>30</v>
      </c>
      <c r="I37" s="25" t="s">
        <v>31</v>
      </c>
      <c r="J37" s="25" t="s">
        <v>31</v>
      </c>
      <c r="K37" s="25" t="s">
        <v>31</v>
      </c>
      <c r="L37" s="25" t="s">
        <v>31</v>
      </c>
      <c r="M37" s="25" t="s">
        <v>31</v>
      </c>
      <c r="N37" s="89">
        <v>358600</v>
      </c>
      <c r="O37" s="89">
        <v>358600</v>
      </c>
      <c r="P37" s="24" t="s">
        <v>49</v>
      </c>
      <c r="Q37" s="67"/>
    </row>
    <row r="38" spans="1:17" ht="15" customHeight="1">
      <c r="A38" s="11">
        <v>11939</v>
      </c>
      <c r="B38" s="199"/>
      <c r="C38" s="202"/>
      <c r="D38" s="153" t="s">
        <v>84</v>
      </c>
      <c r="E38" s="24" t="s">
        <v>75</v>
      </c>
      <c r="F38" s="24">
        <v>1</v>
      </c>
      <c r="G38" s="25">
        <v>45382</v>
      </c>
      <c r="H38" s="25" t="s">
        <v>30</v>
      </c>
      <c r="I38" s="25" t="s">
        <v>31</v>
      </c>
      <c r="J38" s="25" t="s">
        <v>31</v>
      </c>
      <c r="K38" s="25" t="s">
        <v>31</v>
      </c>
      <c r="L38" s="25" t="s">
        <v>31</v>
      </c>
      <c r="M38" s="25" t="s">
        <v>31</v>
      </c>
      <c r="N38" s="89">
        <v>44000</v>
      </c>
      <c r="O38" s="89">
        <v>44000</v>
      </c>
      <c r="P38" s="24"/>
      <c r="Q38" s="67"/>
    </row>
    <row r="39" spans="1:17" ht="15" customHeight="1">
      <c r="A39" s="11">
        <v>11697</v>
      </c>
      <c r="B39" s="199"/>
      <c r="C39" s="202"/>
      <c r="D39" s="153" t="s">
        <v>85</v>
      </c>
      <c r="E39" s="24" t="s">
        <v>33</v>
      </c>
      <c r="F39" s="24">
        <v>1</v>
      </c>
      <c r="G39" s="25">
        <v>45382</v>
      </c>
      <c r="H39" s="25" t="s">
        <v>30</v>
      </c>
      <c r="I39" s="25" t="s">
        <v>31</v>
      </c>
      <c r="J39" s="25" t="s">
        <v>31</v>
      </c>
      <c r="K39" s="25" t="s">
        <v>31</v>
      </c>
      <c r="L39" s="25" t="s">
        <v>31</v>
      </c>
      <c r="M39" s="25" t="s">
        <v>31</v>
      </c>
      <c r="N39" s="89">
        <v>594000</v>
      </c>
      <c r="O39" s="89">
        <v>495000</v>
      </c>
      <c r="P39" s="24" t="s">
        <v>86</v>
      </c>
      <c r="Q39" s="67"/>
    </row>
    <row r="40" spans="1:17" ht="15" customHeight="1">
      <c r="A40" s="11">
        <v>11566</v>
      </c>
      <c r="B40" s="199"/>
      <c r="C40" s="202"/>
      <c r="D40" s="153" t="s">
        <v>87</v>
      </c>
      <c r="E40" s="24" t="s">
        <v>88</v>
      </c>
      <c r="F40" s="24">
        <v>3</v>
      </c>
      <c r="G40" s="25">
        <v>45747</v>
      </c>
      <c r="H40" s="25" t="s">
        <v>38</v>
      </c>
      <c r="I40" s="25"/>
      <c r="J40" s="25" t="s">
        <v>31</v>
      </c>
      <c r="K40" s="25" t="s">
        <v>31</v>
      </c>
      <c r="L40" s="25" t="s">
        <v>31</v>
      </c>
      <c r="M40" s="25" t="s">
        <v>31</v>
      </c>
      <c r="N40" s="89">
        <v>8160900</v>
      </c>
      <c r="O40" s="89">
        <v>8010200</v>
      </c>
      <c r="P40" s="24"/>
      <c r="Q40" s="67" t="s">
        <v>89</v>
      </c>
    </row>
    <row r="41" spans="1:17" ht="15" customHeight="1">
      <c r="A41" s="11">
        <v>11696</v>
      </c>
      <c r="B41" s="199"/>
      <c r="C41" s="202"/>
      <c r="D41" s="153" t="s">
        <v>90</v>
      </c>
      <c r="E41" s="24" t="s">
        <v>33</v>
      </c>
      <c r="F41" s="24">
        <v>1</v>
      </c>
      <c r="G41" s="25">
        <v>45382</v>
      </c>
      <c r="H41" s="25" t="s">
        <v>30</v>
      </c>
      <c r="I41" s="25" t="s">
        <v>31</v>
      </c>
      <c r="J41" s="25" t="s">
        <v>31</v>
      </c>
      <c r="K41" s="25" t="s">
        <v>31</v>
      </c>
      <c r="L41" s="25" t="s">
        <v>31</v>
      </c>
      <c r="M41" s="25" t="s">
        <v>31</v>
      </c>
      <c r="N41" s="89">
        <v>99000</v>
      </c>
      <c r="O41" s="89">
        <v>99000</v>
      </c>
      <c r="P41" s="24" t="s">
        <v>49</v>
      </c>
      <c r="Q41" s="67"/>
    </row>
    <row r="42" spans="1:17" ht="15" customHeight="1">
      <c r="A42" s="11">
        <v>11607</v>
      </c>
      <c r="B42" s="199"/>
      <c r="C42" s="202"/>
      <c r="D42" s="153" t="s">
        <v>91</v>
      </c>
      <c r="E42" s="46" t="s">
        <v>22</v>
      </c>
      <c r="F42" s="46">
        <v>3</v>
      </c>
      <c r="G42" s="88">
        <v>45382</v>
      </c>
      <c r="H42" s="25" t="s">
        <v>30</v>
      </c>
      <c r="I42" s="25" t="s">
        <v>31</v>
      </c>
      <c r="J42" s="25" t="s">
        <v>31</v>
      </c>
      <c r="K42" s="25" t="s">
        <v>31</v>
      </c>
      <c r="L42" s="25" t="s">
        <v>31</v>
      </c>
      <c r="M42" s="25" t="s">
        <v>31</v>
      </c>
      <c r="N42" s="89">
        <v>863280</v>
      </c>
      <c r="O42" s="89">
        <v>850080</v>
      </c>
      <c r="P42" s="24"/>
      <c r="Q42" s="67"/>
    </row>
    <row r="43" spans="1:17" ht="15" customHeight="1">
      <c r="A43" s="11"/>
      <c r="B43" s="199"/>
      <c r="C43" s="202"/>
      <c r="D43" s="156" t="s">
        <v>92</v>
      </c>
      <c r="E43" s="46" t="s">
        <v>51</v>
      </c>
      <c r="F43" s="46">
        <v>1</v>
      </c>
      <c r="G43" s="88">
        <v>45382</v>
      </c>
      <c r="H43" s="88" t="s">
        <v>30</v>
      </c>
      <c r="I43" s="88" t="s">
        <v>31</v>
      </c>
      <c r="J43" s="88" t="s">
        <v>31</v>
      </c>
      <c r="K43" s="88" t="s">
        <v>31</v>
      </c>
      <c r="L43" s="88" t="s">
        <v>31</v>
      </c>
      <c r="M43" s="25" t="s">
        <v>31</v>
      </c>
      <c r="N43" s="90">
        <v>100000</v>
      </c>
      <c r="O43" s="23"/>
      <c r="P43" s="91"/>
      <c r="Q43" s="67" t="s">
        <v>93</v>
      </c>
    </row>
    <row r="44" spans="1:17" ht="15" customHeight="1">
      <c r="A44" s="11">
        <v>11948</v>
      </c>
      <c r="B44" s="199"/>
      <c r="C44" s="202"/>
      <c r="D44" s="156" t="s">
        <v>94</v>
      </c>
      <c r="E44" s="46" t="s">
        <v>95</v>
      </c>
      <c r="F44" s="46">
        <v>1</v>
      </c>
      <c r="G44" s="88" t="s">
        <v>96</v>
      </c>
      <c r="H44" s="88" t="s">
        <v>30</v>
      </c>
      <c r="I44" s="88" t="s">
        <v>31</v>
      </c>
      <c r="J44" s="88"/>
      <c r="K44" s="88"/>
      <c r="L44" s="88" t="s">
        <v>31</v>
      </c>
      <c r="M44" s="88"/>
      <c r="N44" s="89">
        <v>137500</v>
      </c>
      <c r="O44" s="89">
        <v>99000</v>
      </c>
      <c r="P44" s="24"/>
      <c r="Q44" s="67"/>
    </row>
    <row r="45" spans="1:17" ht="15" customHeight="1">
      <c r="A45" s="11"/>
      <c r="B45" s="199"/>
      <c r="C45" s="202"/>
      <c r="D45" s="157" t="s">
        <v>97</v>
      </c>
      <c r="E45" s="30" t="s">
        <v>98</v>
      </c>
      <c r="F45" s="30">
        <v>1</v>
      </c>
      <c r="G45" s="32">
        <v>45382</v>
      </c>
      <c r="H45" s="32" t="s">
        <v>30</v>
      </c>
      <c r="I45" s="32" t="s">
        <v>31</v>
      </c>
      <c r="J45" s="32" t="s">
        <v>31</v>
      </c>
      <c r="K45" s="32" t="s">
        <v>31</v>
      </c>
      <c r="L45" s="32" t="s">
        <v>31</v>
      </c>
      <c r="M45" s="32" t="s">
        <v>31</v>
      </c>
      <c r="N45" s="92">
        <v>7374380</v>
      </c>
      <c r="O45" s="92">
        <v>7374380</v>
      </c>
      <c r="P45" s="30" t="s">
        <v>49</v>
      </c>
      <c r="Q45" s="93"/>
    </row>
    <row r="46" spans="1:17" ht="15" customHeight="1">
      <c r="A46" s="11">
        <v>11505</v>
      </c>
      <c r="B46" s="199"/>
      <c r="C46" s="202"/>
      <c r="D46" s="163" t="s">
        <v>99</v>
      </c>
      <c r="E46" s="30" t="s">
        <v>100</v>
      </c>
      <c r="F46" s="30">
        <v>1</v>
      </c>
      <c r="G46" s="32">
        <v>45382</v>
      </c>
      <c r="H46" s="32" t="s">
        <v>30</v>
      </c>
      <c r="I46" s="32" t="s">
        <v>31</v>
      </c>
      <c r="J46" s="32" t="s">
        <v>31</v>
      </c>
      <c r="K46" s="32" t="s">
        <v>31</v>
      </c>
      <c r="L46" s="32" t="s">
        <v>31</v>
      </c>
      <c r="M46" s="32" t="s">
        <v>31</v>
      </c>
      <c r="N46" s="92">
        <v>457600</v>
      </c>
      <c r="O46" s="94">
        <v>352000</v>
      </c>
      <c r="P46" s="30"/>
      <c r="Q46" s="93" t="s">
        <v>101</v>
      </c>
    </row>
    <row r="47" spans="1:17" ht="15" customHeight="1">
      <c r="A47" s="11"/>
      <c r="B47" s="199"/>
      <c r="C47" s="205"/>
      <c r="D47" s="57">
        <f>+COUNTA(D35:D46)</f>
        <v>12</v>
      </c>
      <c r="E47" s="58"/>
      <c r="F47" s="58"/>
      <c r="G47" s="58"/>
      <c r="H47" s="58"/>
      <c r="I47" s="59">
        <f>SUMIF(I35:I46,"○",N35:N46)</f>
        <v>11263880</v>
      </c>
      <c r="J47" s="59">
        <f>SUMIF(J35:J46,"○",N35:N46)</f>
        <v>19287280</v>
      </c>
      <c r="K47" s="59">
        <f>SUMIF(K35:K46,"○",N35:N46)</f>
        <v>19287280</v>
      </c>
      <c r="L47" s="59">
        <f>SUMIF(L35:L46,"○",N35:N46)</f>
        <v>19424780</v>
      </c>
      <c r="M47" s="59">
        <f>SUMIF(M35:M46,"○",N35:N46)</f>
        <v>19287280</v>
      </c>
      <c r="N47" s="60">
        <f>SUM(N35:N46)</f>
        <v>19424780</v>
      </c>
      <c r="O47" s="60">
        <f>SUM(O35:O46)</f>
        <v>18917780</v>
      </c>
      <c r="P47" s="105">
        <f>SUMIF(P35:P46,"市内",O35:O46)</f>
        <v>8326980</v>
      </c>
      <c r="Q47" s="175"/>
    </row>
    <row r="48" spans="1:17" ht="15" customHeight="1">
      <c r="A48" s="11">
        <v>11735</v>
      </c>
      <c r="B48" s="199"/>
      <c r="C48" s="201" t="s">
        <v>102</v>
      </c>
      <c r="D48" s="159" t="s">
        <v>103</v>
      </c>
      <c r="E48" s="81" t="s">
        <v>79</v>
      </c>
      <c r="F48" s="81">
        <v>3</v>
      </c>
      <c r="G48" s="174">
        <v>45382</v>
      </c>
      <c r="H48" s="85" t="s">
        <v>30</v>
      </c>
      <c r="I48" s="85" t="s">
        <v>31</v>
      </c>
      <c r="J48" s="85" t="s">
        <v>31</v>
      </c>
      <c r="K48" s="85" t="s">
        <v>31</v>
      </c>
      <c r="L48" s="85" t="s">
        <v>31</v>
      </c>
      <c r="M48" s="85" t="s">
        <v>31</v>
      </c>
      <c r="N48" s="86">
        <v>330000</v>
      </c>
      <c r="O48" s="86">
        <v>330000</v>
      </c>
      <c r="P48" s="63"/>
      <c r="Q48" s="87"/>
    </row>
    <row r="49" spans="1:17" ht="15" customHeight="1">
      <c r="A49" s="11">
        <v>11701</v>
      </c>
      <c r="B49" s="199"/>
      <c r="C49" s="202"/>
      <c r="D49" s="156" t="s">
        <v>104</v>
      </c>
      <c r="E49" s="24" t="s">
        <v>105</v>
      </c>
      <c r="F49" s="24">
        <v>3</v>
      </c>
      <c r="G49" s="32">
        <v>45382</v>
      </c>
      <c r="H49" s="85" t="s">
        <v>30</v>
      </c>
      <c r="I49" s="25" t="s">
        <v>31</v>
      </c>
      <c r="J49" s="25" t="s">
        <v>31</v>
      </c>
      <c r="K49" s="25" t="s">
        <v>31</v>
      </c>
      <c r="L49" s="25" t="s">
        <v>31</v>
      </c>
      <c r="M49" s="25" t="s">
        <v>31</v>
      </c>
      <c r="N49" s="89">
        <v>315700</v>
      </c>
      <c r="O49" s="89">
        <v>315700</v>
      </c>
      <c r="P49" s="46"/>
      <c r="Q49" s="67" t="s">
        <v>106</v>
      </c>
    </row>
    <row r="50" spans="1:17" ht="15" customHeight="1">
      <c r="A50" s="11">
        <v>11567</v>
      </c>
      <c r="B50" s="199"/>
      <c r="C50" s="202"/>
      <c r="D50" s="156" t="s">
        <v>107</v>
      </c>
      <c r="E50" s="24" t="s">
        <v>108</v>
      </c>
      <c r="F50" s="24">
        <v>3</v>
      </c>
      <c r="G50" s="88">
        <v>45747</v>
      </c>
      <c r="H50" s="25" t="s">
        <v>38</v>
      </c>
      <c r="I50" s="25"/>
      <c r="J50" s="25" t="s">
        <v>31</v>
      </c>
      <c r="K50" s="25" t="s">
        <v>31</v>
      </c>
      <c r="L50" s="25" t="s">
        <v>31</v>
      </c>
      <c r="M50" s="25" t="s">
        <v>31</v>
      </c>
      <c r="N50" s="89">
        <v>1467000</v>
      </c>
      <c r="O50" s="89">
        <v>1430000</v>
      </c>
      <c r="P50" s="46" t="s">
        <v>49</v>
      </c>
      <c r="Q50" s="67"/>
    </row>
    <row r="51" spans="1:17" ht="15" customHeight="1">
      <c r="A51" s="11">
        <v>11608</v>
      </c>
      <c r="B51" s="199"/>
      <c r="C51" s="202"/>
      <c r="D51" s="156" t="s">
        <v>109</v>
      </c>
      <c r="E51" s="24" t="s">
        <v>110</v>
      </c>
      <c r="F51" s="24">
        <v>3</v>
      </c>
      <c r="G51" s="32">
        <v>45382</v>
      </c>
      <c r="H51" s="25" t="s">
        <v>30</v>
      </c>
      <c r="I51" s="25" t="s">
        <v>31</v>
      </c>
      <c r="J51" s="25" t="s">
        <v>25</v>
      </c>
      <c r="K51" s="25" t="s">
        <v>31</v>
      </c>
      <c r="L51" s="25" t="s">
        <v>31</v>
      </c>
      <c r="M51" s="25" t="s">
        <v>31</v>
      </c>
      <c r="N51" s="89">
        <v>316800</v>
      </c>
      <c r="O51" s="89">
        <v>316800</v>
      </c>
      <c r="P51" s="46"/>
      <c r="Q51" s="67"/>
    </row>
    <row r="52" spans="1:17" ht="15" customHeight="1">
      <c r="A52" s="11">
        <v>11503</v>
      </c>
      <c r="B52" s="199"/>
      <c r="C52" s="202"/>
      <c r="D52" s="157" t="s">
        <v>111</v>
      </c>
      <c r="E52" s="30" t="s">
        <v>98</v>
      </c>
      <c r="F52" s="30">
        <v>3</v>
      </c>
      <c r="G52" s="32">
        <v>45382</v>
      </c>
      <c r="H52" s="32" t="s">
        <v>30</v>
      </c>
      <c r="I52" s="32" t="s">
        <v>31</v>
      </c>
      <c r="J52" s="32" t="s">
        <v>31</v>
      </c>
      <c r="K52" s="32" t="s">
        <v>31</v>
      </c>
      <c r="L52" s="32" t="s">
        <v>31</v>
      </c>
      <c r="M52" s="32" t="s">
        <v>31</v>
      </c>
      <c r="N52" s="92">
        <v>323400</v>
      </c>
      <c r="O52" s="92">
        <v>323400</v>
      </c>
      <c r="P52" s="54"/>
      <c r="Q52" s="93"/>
    </row>
    <row r="53" spans="1:17" ht="15" customHeight="1">
      <c r="A53" s="11"/>
      <c r="B53" s="199"/>
      <c r="C53" s="205"/>
      <c r="D53" s="57">
        <f>+COUNTA(D48:D52)</f>
        <v>5</v>
      </c>
      <c r="E53" s="58"/>
      <c r="F53" s="58"/>
      <c r="G53" s="58"/>
      <c r="H53" s="58"/>
      <c r="I53" s="176">
        <f>SUMIF(I48:I52,"○",N48:N52)</f>
        <v>1285900</v>
      </c>
      <c r="J53" s="176">
        <f>SUMIF(J48:J52,"○",N48:N52)</f>
        <v>2752900</v>
      </c>
      <c r="K53" s="176">
        <f>SUMIF(K48:K52,"○",N48:N52)</f>
        <v>2752900</v>
      </c>
      <c r="L53" s="176">
        <f>SUMIF(L48:L52,"○",N48:N52)</f>
        <v>2752900</v>
      </c>
      <c r="M53" s="176">
        <f>SUMIF(M48:M52,"○",N48:N52)</f>
        <v>2752900</v>
      </c>
      <c r="N53" s="60">
        <f>SUM(N48:N52)</f>
        <v>2752900</v>
      </c>
      <c r="O53" s="60">
        <f>SUM(O48:O52)</f>
        <v>2715900</v>
      </c>
      <c r="P53" s="105">
        <f>SUMIF(P48:P52,"市内",O48:O52)</f>
        <v>1430000</v>
      </c>
      <c r="Q53" s="175"/>
    </row>
    <row r="54" spans="1:17" ht="15" customHeight="1">
      <c r="A54" s="11">
        <v>11755</v>
      </c>
      <c r="B54" s="199"/>
      <c r="C54" s="201" t="s">
        <v>112</v>
      </c>
      <c r="D54" s="159" t="s">
        <v>113</v>
      </c>
      <c r="E54" s="81" t="s">
        <v>114</v>
      </c>
      <c r="F54" s="81">
        <v>3</v>
      </c>
      <c r="G54" s="85">
        <v>45382</v>
      </c>
      <c r="H54" s="85" t="s">
        <v>30</v>
      </c>
      <c r="I54" s="85" t="s">
        <v>31</v>
      </c>
      <c r="J54" s="85" t="s">
        <v>31</v>
      </c>
      <c r="K54" s="85" t="s">
        <v>31</v>
      </c>
      <c r="L54" s="85" t="s">
        <v>31</v>
      </c>
      <c r="M54" s="85" t="s">
        <v>31</v>
      </c>
      <c r="N54" s="86">
        <v>60500</v>
      </c>
      <c r="O54" s="86">
        <v>60500</v>
      </c>
      <c r="P54" s="63"/>
      <c r="Q54" s="87"/>
    </row>
    <row r="55" spans="1:17" ht="15" customHeight="1">
      <c r="A55" s="11">
        <v>11698</v>
      </c>
      <c r="B55" s="199"/>
      <c r="C55" s="202"/>
      <c r="D55" s="156" t="s">
        <v>115</v>
      </c>
      <c r="E55" s="24" t="s">
        <v>105</v>
      </c>
      <c r="F55" s="24">
        <v>3</v>
      </c>
      <c r="G55" s="25">
        <v>45382</v>
      </c>
      <c r="H55" s="25" t="s">
        <v>30</v>
      </c>
      <c r="I55" s="25" t="s">
        <v>31</v>
      </c>
      <c r="J55" s="25" t="s">
        <v>31</v>
      </c>
      <c r="K55" s="25" t="s">
        <v>31</v>
      </c>
      <c r="L55" s="25" t="s">
        <v>31</v>
      </c>
      <c r="M55" s="25" t="s">
        <v>31</v>
      </c>
      <c r="N55" s="89">
        <v>407000</v>
      </c>
      <c r="O55" s="89">
        <v>407000</v>
      </c>
      <c r="P55" s="46" t="s">
        <v>49</v>
      </c>
      <c r="Q55" s="67"/>
    </row>
    <row r="56" spans="1:17" ht="15" customHeight="1">
      <c r="A56" s="11">
        <v>11700</v>
      </c>
      <c r="B56" s="199"/>
      <c r="C56" s="202"/>
      <c r="D56" s="156" t="s">
        <v>116</v>
      </c>
      <c r="E56" s="24" t="s">
        <v>51</v>
      </c>
      <c r="F56" s="24">
        <v>1</v>
      </c>
      <c r="G56" s="25" t="s">
        <v>117</v>
      </c>
      <c r="H56" s="25" t="s">
        <v>30</v>
      </c>
      <c r="I56" s="25" t="s">
        <v>31</v>
      </c>
      <c r="J56" s="25" t="s">
        <v>31</v>
      </c>
      <c r="K56" s="25" t="s">
        <v>31</v>
      </c>
      <c r="L56" s="25" t="s">
        <v>31</v>
      </c>
      <c r="M56" s="25" t="s">
        <v>31</v>
      </c>
      <c r="N56" s="89">
        <v>55000</v>
      </c>
      <c r="O56" s="89">
        <v>55000</v>
      </c>
      <c r="P56" s="46" t="s">
        <v>49</v>
      </c>
      <c r="Q56" s="67" t="s">
        <v>118</v>
      </c>
    </row>
    <row r="57" spans="1:17" ht="15" customHeight="1">
      <c r="A57" s="11">
        <v>11609</v>
      </c>
      <c r="B57" s="199"/>
      <c r="C57" s="202"/>
      <c r="D57" s="156" t="s">
        <v>119</v>
      </c>
      <c r="E57" s="24" t="s">
        <v>110</v>
      </c>
      <c r="F57" s="24">
        <v>3</v>
      </c>
      <c r="G57" s="25">
        <v>45382</v>
      </c>
      <c r="H57" s="25" t="s">
        <v>30</v>
      </c>
      <c r="I57" s="25" t="s">
        <v>31</v>
      </c>
      <c r="J57" s="25" t="s">
        <v>31</v>
      </c>
      <c r="K57" s="25" t="s">
        <v>31</v>
      </c>
      <c r="L57" s="25" t="s">
        <v>31</v>
      </c>
      <c r="M57" s="25" t="s">
        <v>31</v>
      </c>
      <c r="N57" s="89">
        <v>331320</v>
      </c>
      <c r="O57" s="89">
        <v>331320</v>
      </c>
      <c r="P57" s="46"/>
      <c r="Q57" s="67"/>
    </row>
    <row r="58" spans="1:17" ht="15" customHeight="1">
      <c r="A58" s="11">
        <v>11506</v>
      </c>
      <c r="B58" s="199"/>
      <c r="C58" s="202"/>
      <c r="D58" s="156" t="s">
        <v>120</v>
      </c>
      <c r="E58" s="24" t="s">
        <v>98</v>
      </c>
      <c r="F58" s="24">
        <v>3</v>
      </c>
      <c r="G58" s="25">
        <v>45382</v>
      </c>
      <c r="H58" s="25" t="s">
        <v>30</v>
      </c>
      <c r="I58" s="25" t="s">
        <v>31</v>
      </c>
      <c r="J58" s="25" t="s">
        <v>31</v>
      </c>
      <c r="K58" s="25" t="s">
        <v>31</v>
      </c>
      <c r="L58" s="25" t="s">
        <v>31</v>
      </c>
      <c r="M58" s="25" t="s">
        <v>31</v>
      </c>
      <c r="N58" s="89">
        <v>327360</v>
      </c>
      <c r="O58" s="89">
        <v>327360</v>
      </c>
      <c r="P58" s="46"/>
      <c r="Q58" s="67"/>
    </row>
    <row r="59" spans="1:17" ht="15" customHeight="1">
      <c r="A59" s="11">
        <v>11758</v>
      </c>
      <c r="B59" s="199"/>
      <c r="C59" s="202"/>
      <c r="D59" s="157" t="s">
        <v>121</v>
      </c>
      <c r="E59" s="30" t="s">
        <v>51</v>
      </c>
      <c r="F59" s="30">
        <v>1</v>
      </c>
      <c r="G59" s="32" t="s">
        <v>117</v>
      </c>
      <c r="H59" s="32" t="s">
        <v>30</v>
      </c>
      <c r="I59" s="32" t="s">
        <v>31</v>
      </c>
      <c r="J59" s="32" t="s">
        <v>31</v>
      </c>
      <c r="K59" s="32" t="s">
        <v>31</v>
      </c>
      <c r="L59" s="32" t="s">
        <v>31</v>
      </c>
      <c r="M59" s="32" t="s">
        <v>31</v>
      </c>
      <c r="N59" s="92">
        <v>53625</v>
      </c>
      <c r="O59" s="92">
        <v>53625</v>
      </c>
      <c r="P59" s="54" t="s">
        <v>49</v>
      </c>
      <c r="Q59" s="93"/>
    </row>
    <row r="60" spans="1:17" ht="15" customHeight="1">
      <c r="A60" s="11"/>
      <c r="B60" s="199"/>
      <c r="C60" s="202"/>
      <c r="D60" s="156" t="s">
        <v>122</v>
      </c>
      <c r="E60" s="46" t="s">
        <v>123</v>
      </c>
      <c r="F60" s="46">
        <v>3</v>
      </c>
      <c r="G60" s="88">
        <v>45747</v>
      </c>
      <c r="H60" s="88" t="s">
        <v>38</v>
      </c>
      <c r="I60" s="88"/>
      <c r="J60" s="88" t="s">
        <v>31</v>
      </c>
      <c r="K60" s="88" t="s">
        <v>31</v>
      </c>
      <c r="L60" s="88" t="s">
        <v>31</v>
      </c>
      <c r="M60" s="88" t="s">
        <v>31</v>
      </c>
      <c r="N60" s="95">
        <v>2266000</v>
      </c>
      <c r="O60" s="95">
        <v>2222000</v>
      </c>
      <c r="P60" s="46" t="s">
        <v>49</v>
      </c>
      <c r="Q60" s="67" t="s">
        <v>124</v>
      </c>
    </row>
    <row r="61" spans="1:17" ht="15" customHeight="1">
      <c r="A61" s="11"/>
      <c r="B61" s="199"/>
      <c r="C61" s="202"/>
      <c r="D61" s="157" t="s">
        <v>125</v>
      </c>
      <c r="E61" s="54" t="s">
        <v>33</v>
      </c>
      <c r="F61" s="54">
        <v>3</v>
      </c>
      <c r="G61" s="96">
        <v>45747</v>
      </c>
      <c r="H61" s="96" t="s">
        <v>38</v>
      </c>
      <c r="I61" s="96"/>
      <c r="J61" s="96" t="s">
        <v>31</v>
      </c>
      <c r="K61" s="96" t="s">
        <v>31</v>
      </c>
      <c r="L61" s="96" t="s">
        <v>31</v>
      </c>
      <c r="M61" s="96" t="s">
        <v>31</v>
      </c>
      <c r="N61" s="97">
        <v>660000</v>
      </c>
      <c r="O61" s="97">
        <v>550000</v>
      </c>
      <c r="P61" s="54"/>
      <c r="Q61" s="93" t="s">
        <v>126</v>
      </c>
    </row>
    <row r="62" spans="1:17" ht="15" customHeight="1">
      <c r="A62" s="11"/>
      <c r="B62" s="199"/>
      <c r="C62" s="205"/>
      <c r="D62" s="57">
        <f>+COUNTA(D54:D61)</f>
        <v>8</v>
      </c>
      <c r="E62" s="58"/>
      <c r="F62" s="58"/>
      <c r="G62" s="58"/>
      <c r="H62" s="58"/>
      <c r="I62" s="59">
        <f>SUMIF(I54:I61,"○",N54:N61)</f>
        <v>1234805</v>
      </c>
      <c r="J62" s="59">
        <f>SUMIF(J54:J61,"○",N54:N61)</f>
        <v>4160805</v>
      </c>
      <c r="K62" s="59">
        <f>SUMIF(K54:K61,"○",N54:N61)</f>
        <v>4160805</v>
      </c>
      <c r="L62" s="59">
        <f>SUMIF(L54:L61,"○",N54:N61)</f>
        <v>4160805</v>
      </c>
      <c r="M62" s="59">
        <f>SUMIF(M54:M61,"○",N54:N61)</f>
        <v>4160805</v>
      </c>
      <c r="N62" s="60">
        <f>SUM(N54:N61)</f>
        <v>4160805</v>
      </c>
      <c r="O62" s="60">
        <f>SUM(O54:O61)</f>
        <v>4006805</v>
      </c>
      <c r="P62" s="105">
        <f>SUMIF(P54:P61,"市内",O54:O61)</f>
        <v>2737625</v>
      </c>
      <c r="Q62" s="62"/>
    </row>
    <row r="63" spans="1:17" ht="15" customHeight="1">
      <c r="A63" s="11">
        <v>11702</v>
      </c>
      <c r="B63" s="199"/>
      <c r="C63" s="201" t="s">
        <v>127</v>
      </c>
      <c r="D63" s="159" t="s">
        <v>128</v>
      </c>
      <c r="E63" s="81" t="s">
        <v>33</v>
      </c>
      <c r="F63" s="81">
        <v>3</v>
      </c>
      <c r="G63" s="85">
        <v>45382</v>
      </c>
      <c r="H63" s="85" t="s">
        <v>30</v>
      </c>
      <c r="I63" s="85" t="s">
        <v>31</v>
      </c>
      <c r="J63" s="85" t="s">
        <v>31</v>
      </c>
      <c r="K63" s="85" t="s">
        <v>31</v>
      </c>
      <c r="L63" s="85" t="s">
        <v>31</v>
      </c>
      <c r="M63" s="85" t="s">
        <v>31</v>
      </c>
      <c r="N63" s="86">
        <v>495000</v>
      </c>
      <c r="O63" s="86">
        <v>495000</v>
      </c>
      <c r="P63" s="63" t="s">
        <v>49</v>
      </c>
      <c r="Q63" s="66"/>
    </row>
    <row r="64" spans="1:17" ht="15" customHeight="1">
      <c r="A64" s="11">
        <v>11737</v>
      </c>
      <c r="B64" s="199"/>
      <c r="C64" s="202"/>
      <c r="D64" s="156" t="s">
        <v>129</v>
      </c>
      <c r="E64" s="24" t="s">
        <v>79</v>
      </c>
      <c r="F64" s="24">
        <v>3</v>
      </c>
      <c r="G64" s="25">
        <v>45382</v>
      </c>
      <c r="H64" s="25" t="s">
        <v>30</v>
      </c>
      <c r="I64" s="25" t="s">
        <v>31</v>
      </c>
      <c r="J64" s="25" t="s">
        <v>31</v>
      </c>
      <c r="K64" s="25" t="s">
        <v>31</v>
      </c>
      <c r="L64" s="25" t="s">
        <v>31</v>
      </c>
      <c r="M64" s="25" t="s">
        <v>31</v>
      </c>
      <c r="N64" s="89">
        <v>528000</v>
      </c>
      <c r="O64" s="89">
        <v>528000</v>
      </c>
      <c r="P64" s="46"/>
      <c r="Q64" s="49"/>
    </row>
    <row r="65" spans="1:17" ht="15" customHeight="1">
      <c r="A65" s="11">
        <v>11504</v>
      </c>
      <c r="B65" s="199"/>
      <c r="C65" s="202"/>
      <c r="D65" s="157" t="s">
        <v>130</v>
      </c>
      <c r="E65" s="30" t="s">
        <v>35</v>
      </c>
      <c r="F65" s="30">
        <v>3</v>
      </c>
      <c r="G65" s="32">
        <v>45382</v>
      </c>
      <c r="H65" s="32" t="s">
        <v>30</v>
      </c>
      <c r="I65" s="32" t="s">
        <v>31</v>
      </c>
      <c r="J65" s="32" t="s">
        <v>31</v>
      </c>
      <c r="K65" s="32" t="s">
        <v>31</v>
      </c>
      <c r="L65" s="32" t="s">
        <v>31</v>
      </c>
      <c r="M65" s="32" t="s">
        <v>31</v>
      </c>
      <c r="N65" s="92">
        <v>195360</v>
      </c>
      <c r="O65" s="92">
        <v>195360</v>
      </c>
      <c r="P65" s="54"/>
      <c r="Q65" s="56"/>
    </row>
    <row r="66" spans="1:17" ht="15" customHeight="1">
      <c r="A66" s="11"/>
      <c r="B66" s="199"/>
      <c r="C66" s="202"/>
      <c r="D66" s="156" t="s">
        <v>131</v>
      </c>
      <c r="E66" s="46" t="s">
        <v>22</v>
      </c>
      <c r="F66" s="46">
        <v>3</v>
      </c>
      <c r="G66" s="50">
        <v>45382</v>
      </c>
      <c r="H66" s="50" t="s">
        <v>30</v>
      </c>
      <c r="I66" s="50" t="s">
        <v>31</v>
      </c>
      <c r="J66" s="50" t="s">
        <v>31</v>
      </c>
      <c r="K66" s="50" t="s">
        <v>31</v>
      </c>
      <c r="L66" s="50" t="s">
        <v>31</v>
      </c>
      <c r="M66" s="50" t="s">
        <v>31</v>
      </c>
      <c r="N66" s="48">
        <v>337920</v>
      </c>
      <c r="O66" s="48">
        <v>337920</v>
      </c>
      <c r="P66" s="46"/>
      <c r="Q66" s="67" t="s">
        <v>124</v>
      </c>
    </row>
    <row r="67" spans="1:17" ht="15" customHeight="1">
      <c r="A67" s="11"/>
      <c r="B67" s="199"/>
      <c r="C67" s="202"/>
      <c r="D67" s="156" t="s">
        <v>132</v>
      </c>
      <c r="E67" s="46" t="s">
        <v>133</v>
      </c>
      <c r="F67" s="46">
        <v>3</v>
      </c>
      <c r="G67" s="50">
        <v>45747</v>
      </c>
      <c r="H67" s="50" t="s">
        <v>38</v>
      </c>
      <c r="I67" s="50"/>
      <c r="J67" s="50" t="s">
        <v>31</v>
      </c>
      <c r="K67" s="50" t="s">
        <v>31</v>
      </c>
      <c r="L67" s="50" t="s">
        <v>31</v>
      </c>
      <c r="M67" s="50" t="s">
        <v>31</v>
      </c>
      <c r="N67" s="48">
        <v>696300</v>
      </c>
      <c r="O67" s="48">
        <v>696300</v>
      </c>
      <c r="P67" s="46" t="s">
        <v>49</v>
      </c>
      <c r="Q67" s="67" t="s">
        <v>124</v>
      </c>
    </row>
    <row r="68" spans="1:17" ht="15" customHeight="1">
      <c r="A68" s="11"/>
      <c r="B68" s="199"/>
      <c r="C68" s="202"/>
      <c r="D68" s="156" t="s">
        <v>134</v>
      </c>
      <c r="E68" s="46" t="s">
        <v>135</v>
      </c>
      <c r="F68" s="46">
        <v>3</v>
      </c>
      <c r="G68" s="50">
        <v>45747</v>
      </c>
      <c r="H68" s="50" t="s">
        <v>38</v>
      </c>
      <c r="I68" s="50"/>
      <c r="J68" s="50" t="s">
        <v>31</v>
      </c>
      <c r="K68" s="50" t="s">
        <v>31</v>
      </c>
      <c r="L68" s="50" t="s">
        <v>31</v>
      </c>
      <c r="M68" s="50" t="s">
        <v>31</v>
      </c>
      <c r="N68" s="48">
        <v>2387000</v>
      </c>
      <c r="O68" s="48">
        <v>2387000</v>
      </c>
      <c r="P68" s="46" t="s">
        <v>49</v>
      </c>
      <c r="Q68" s="67" t="s">
        <v>124</v>
      </c>
    </row>
    <row r="69" spans="1:17" ht="15" customHeight="1">
      <c r="A69" s="11"/>
      <c r="B69" s="199"/>
      <c r="C69" s="202"/>
      <c r="D69" s="156" t="s">
        <v>136</v>
      </c>
      <c r="E69" s="46" t="s">
        <v>51</v>
      </c>
      <c r="F69" s="46">
        <v>1</v>
      </c>
      <c r="G69" s="50">
        <v>45382</v>
      </c>
      <c r="H69" s="50" t="s">
        <v>30</v>
      </c>
      <c r="I69" s="50" t="s">
        <v>31</v>
      </c>
      <c r="J69" s="50" t="s">
        <v>31</v>
      </c>
      <c r="K69" s="50" t="s">
        <v>31</v>
      </c>
      <c r="L69" s="50" t="s">
        <v>31</v>
      </c>
      <c r="M69" s="50" t="s">
        <v>31</v>
      </c>
      <c r="N69" s="48">
        <v>147400</v>
      </c>
      <c r="O69" s="48">
        <v>147400</v>
      </c>
      <c r="P69" s="46" t="s">
        <v>49</v>
      </c>
      <c r="Q69" s="67" t="s">
        <v>124</v>
      </c>
    </row>
    <row r="70" spans="1:17" ht="15" customHeight="1">
      <c r="A70" s="11"/>
      <c r="B70" s="199"/>
      <c r="C70" s="202"/>
      <c r="D70" s="156" t="s">
        <v>137</v>
      </c>
      <c r="E70" s="46" t="s">
        <v>51</v>
      </c>
      <c r="F70" s="46">
        <v>1</v>
      </c>
      <c r="G70" s="50">
        <v>45382</v>
      </c>
      <c r="H70" s="50" t="s">
        <v>30</v>
      </c>
      <c r="I70" s="50" t="s">
        <v>31</v>
      </c>
      <c r="J70" s="50" t="s">
        <v>31</v>
      </c>
      <c r="K70" s="50" t="s">
        <v>31</v>
      </c>
      <c r="L70" s="50" t="s">
        <v>31</v>
      </c>
      <c r="M70" s="50" t="s">
        <v>31</v>
      </c>
      <c r="N70" s="48">
        <v>498300</v>
      </c>
      <c r="O70" s="48">
        <v>498300</v>
      </c>
      <c r="P70" s="46" t="s">
        <v>49</v>
      </c>
      <c r="Q70" s="67" t="s">
        <v>124</v>
      </c>
    </row>
    <row r="71" spans="1:17" ht="15" customHeight="1">
      <c r="A71" s="11"/>
      <c r="B71" s="199"/>
      <c r="C71" s="202"/>
      <c r="D71" s="157" t="s">
        <v>138</v>
      </c>
      <c r="E71" s="54" t="s">
        <v>51</v>
      </c>
      <c r="F71" s="54">
        <v>1</v>
      </c>
      <c r="G71" s="68">
        <v>45382</v>
      </c>
      <c r="H71" s="68" t="s">
        <v>30</v>
      </c>
      <c r="I71" s="68" t="s">
        <v>31</v>
      </c>
      <c r="J71" s="68" t="s">
        <v>31</v>
      </c>
      <c r="K71" s="68" t="s">
        <v>31</v>
      </c>
      <c r="L71" s="68" t="s">
        <v>31</v>
      </c>
      <c r="M71" s="68" t="s">
        <v>31</v>
      </c>
      <c r="N71" s="55">
        <v>39875</v>
      </c>
      <c r="O71" s="55">
        <v>39875</v>
      </c>
      <c r="P71" s="54" t="s">
        <v>49</v>
      </c>
      <c r="Q71" s="93" t="s">
        <v>124</v>
      </c>
    </row>
    <row r="72" spans="1:17" ht="15" customHeight="1" thickBot="1">
      <c r="A72" s="11"/>
      <c r="B72" s="199"/>
      <c r="C72" s="203"/>
      <c r="D72" s="160">
        <f>+COUNTA(D63:D71)</f>
        <v>9</v>
      </c>
      <c r="E72" s="69"/>
      <c r="F72" s="69"/>
      <c r="G72" s="69"/>
      <c r="H72" s="69"/>
      <c r="I72" s="70">
        <f>SUMIF(I63:I71,"○",N63:N71)</f>
        <v>2241855</v>
      </c>
      <c r="J72" s="70">
        <f>SUMIF(J63:J71,"○",N63:N71)</f>
        <v>5325155</v>
      </c>
      <c r="K72" s="70">
        <f>SUMIF(K63:K71,"○",N63:N71)</f>
        <v>5325155</v>
      </c>
      <c r="L72" s="70">
        <f>SUMIF(L63:L71,"○",N63:N71)</f>
        <v>5325155</v>
      </c>
      <c r="M72" s="70">
        <f>SUMIF(M63:M71,"○",N63:N71)</f>
        <v>5325155</v>
      </c>
      <c r="N72" s="71">
        <f>SUM(N63:N71)</f>
        <v>5325155</v>
      </c>
      <c r="O72" s="71">
        <f>SUM(O63:O71)</f>
        <v>5325155</v>
      </c>
      <c r="P72" s="72">
        <f>SUMIF(P63:P71,"市内",O63:O71)</f>
        <v>4263875</v>
      </c>
      <c r="Q72" s="73"/>
    </row>
    <row r="73" spans="1:17" ht="15" customHeight="1" thickBot="1">
      <c r="A73" s="11"/>
      <c r="B73" s="200"/>
      <c r="C73" s="173" t="s">
        <v>61</v>
      </c>
      <c r="D73" s="98">
        <f>+D47+D53+D62+D72</f>
        <v>34</v>
      </c>
      <c r="E73" s="36"/>
      <c r="F73" s="36"/>
      <c r="G73" s="36"/>
      <c r="H73" s="36"/>
      <c r="I73" s="38">
        <f>+I47+I53+I62+I72</f>
        <v>16026440</v>
      </c>
      <c r="J73" s="38">
        <f t="shared" ref="J73:M73" si="1">+J47+J53+J62+J72</f>
        <v>31526140</v>
      </c>
      <c r="K73" s="38">
        <f t="shared" si="1"/>
        <v>31526140</v>
      </c>
      <c r="L73" s="38">
        <f t="shared" si="1"/>
        <v>31663640</v>
      </c>
      <c r="M73" s="38">
        <f t="shared" si="1"/>
        <v>31526140</v>
      </c>
      <c r="N73" s="38">
        <f>+N47+N53+N62+N72</f>
        <v>31663640</v>
      </c>
      <c r="O73" s="38">
        <f t="shared" ref="O73:P73" si="2">+O47+O53+O62+O72</f>
        <v>30965640</v>
      </c>
      <c r="P73" s="38">
        <f t="shared" si="2"/>
        <v>16758480</v>
      </c>
      <c r="Q73" s="76"/>
    </row>
    <row r="74" spans="1:17" ht="15" customHeight="1">
      <c r="A74" s="11">
        <v>51028</v>
      </c>
      <c r="B74" s="198" t="s">
        <v>139</v>
      </c>
      <c r="C74" s="204" t="s">
        <v>140</v>
      </c>
      <c r="D74" s="156" t="s">
        <v>141</v>
      </c>
      <c r="E74" s="46" t="s">
        <v>114</v>
      </c>
      <c r="F74" s="46">
        <v>2</v>
      </c>
      <c r="G74" s="64">
        <v>45382</v>
      </c>
      <c r="H74" s="50" t="s">
        <v>30</v>
      </c>
      <c r="I74" s="50" t="s">
        <v>31</v>
      </c>
      <c r="J74" s="50" t="s">
        <v>31</v>
      </c>
      <c r="K74" s="50" t="s">
        <v>31</v>
      </c>
      <c r="L74" s="50" t="s">
        <v>31</v>
      </c>
      <c r="M74" s="50" t="s">
        <v>31</v>
      </c>
      <c r="N74" s="95">
        <v>739200</v>
      </c>
      <c r="O74" s="95">
        <v>739200</v>
      </c>
      <c r="P74" s="46"/>
      <c r="Q74" s="49"/>
    </row>
    <row r="75" spans="1:17" ht="15" customHeight="1">
      <c r="A75" s="11">
        <v>51029</v>
      </c>
      <c r="B75" s="199"/>
      <c r="C75" s="202"/>
      <c r="D75" s="156" t="s">
        <v>142</v>
      </c>
      <c r="E75" s="46" t="s">
        <v>35</v>
      </c>
      <c r="F75" s="46">
        <v>2</v>
      </c>
      <c r="G75" s="50">
        <v>45382</v>
      </c>
      <c r="H75" s="50" t="s">
        <v>30</v>
      </c>
      <c r="I75" s="50" t="s">
        <v>31</v>
      </c>
      <c r="J75" s="50" t="s">
        <v>31</v>
      </c>
      <c r="K75" s="50" t="s">
        <v>31</v>
      </c>
      <c r="L75" s="50" t="s">
        <v>31</v>
      </c>
      <c r="M75" s="50" t="s">
        <v>31</v>
      </c>
      <c r="N75" s="95">
        <v>310200</v>
      </c>
      <c r="O75" s="95">
        <v>310200</v>
      </c>
      <c r="P75" s="46"/>
      <c r="Q75" s="49"/>
    </row>
    <row r="76" spans="1:17" ht="15" customHeight="1">
      <c r="A76" s="11">
        <v>51024</v>
      </c>
      <c r="B76" s="199"/>
      <c r="C76" s="202"/>
      <c r="D76" s="156" t="s">
        <v>143</v>
      </c>
      <c r="E76" s="46" t="s">
        <v>144</v>
      </c>
      <c r="F76" s="46">
        <v>2</v>
      </c>
      <c r="G76" s="50">
        <v>45382</v>
      </c>
      <c r="H76" s="50" t="s">
        <v>30</v>
      </c>
      <c r="I76" s="50" t="s">
        <v>31</v>
      </c>
      <c r="J76" s="50" t="s">
        <v>31</v>
      </c>
      <c r="K76" s="50" t="s">
        <v>31</v>
      </c>
      <c r="L76" s="50" t="s">
        <v>31</v>
      </c>
      <c r="M76" s="50" t="s">
        <v>31</v>
      </c>
      <c r="N76" s="95">
        <v>245520</v>
      </c>
      <c r="O76" s="95">
        <v>245520</v>
      </c>
      <c r="P76" s="46"/>
      <c r="Q76" s="49"/>
    </row>
    <row r="77" spans="1:17" ht="15" customHeight="1">
      <c r="A77" s="11">
        <v>51030</v>
      </c>
      <c r="B77" s="199"/>
      <c r="C77" s="202"/>
      <c r="D77" s="156" t="s">
        <v>145</v>
      </c>
      <c r="E77" s="46" t="s">
        <v>35</v>
      </c>
      <c r="F77" s="46">
        <v>2</v>
      </c>
      <c r="G77" s="50">
        <v>45382</v>
      </c>
      <c r="H77" s="50" t="s">
        <v>30</v>
      </c>
      <c r="I77" s="50" t="s">
        <v>31</v>
      </c>
      <c r="J77" s="50" t="s">
        <v>31</v>
      </c>
      <c r="K77" s="50" t="s">
        <v>31</v>
      </c>
      <c r="L77" s="50" t="s">
        <v>31</v>
      </c>
      <c r="M77" s="50" t="s">
        <v>31</v>
      </c>
      <c r="N77" s="95">
        <f>2090000+671000</f>
        <v>2761000</v>
      </c>
      <c r="O77" s="95">
        <v>2607000</v>
      </c>
      <c r="P77" s="46" t="s">
        <v>49</v>
      </c>
      <c r="Q77" s="67" t="s">
        <v>146</v>
      </c>
    </row>
    <row r="78" spans="1:17" ht="15" customHeight="1">
      <c r="A78" s="11">
        <v>50993</v>
      </c>
      <c r="B78" s="199"/>
      <c r="C78" s="202"/>
      <c r="D78" s="165" t="s">
        <v>147</v>
      </c>
      <c r="E78" s="46" t="s">
        <v>148</v>
      </c>
      <c r="F78" s="46">
        <v>1</v>
      </c>
      <c r="G78" s="50">
        <v>45382</v>
      </c>
      <c r="H78" s="50" t="s">
        <v>30</v>
      </c>
      <c r="I78" s="50" t="s">
        <v>31</v>
      </c>
      <c r="J78" s="50"/>
      <c r="K78" s="50" t="s">
        <v>31</v>
      </c>
      <c r="L78" s="50"/>
      <c r="M78" s="50" t="s">
        <v>31</v>
      </c>
      <c r="N78" s="95">
        <v>99000</v>
      </c>
      <c r="O78" s="95">
        <v>99000</v>
      </c>
      <c r="P78" s="46"/>
      <c r="Q78" s="49"/>
    </row>
    <row r="79" spans="1:17" ht="15" customHeight="1">
      <c r="A79" s="11">
        <v>51087</v>
      </c>
      <c r="B79" s="199"/>
      <c r="C79" s="202"/>
      <c r="D79" s="165" t="s">
        <v>149</v>
      </c>
      <c r="E79" s="46" t="s">
        <v>75</v>
      </c>
      <c r="F79" s="46">
        <v>2</v>
      </c>
      <c r="G79" s="50">
        <v>45382</v>
      </c>
      <c r="H79" s="50" t="s">
        <v>30</v>
      </c>
      <c r="I79" s="50" t="s">
        <v>31</v>
      </c>
      <c r="J79" s="50" t="s">
        <v>31</v>
      </c>
      <c r="K79" s="50" t="s">
        <v>31</v>
      </c>
      <c r="L79" s="50" t="s">
        <v>31</v>
      </c>
      <c r="M79" s="50" t="s">
        <v>31</v>
      </c>
      <c r="N79" s="95">
        <v>525800</v>
      </c>
      <c r="O79" s="95">
        <v>407000</v>
      </c>
      <c r="P79" s="46"/>
      <c r="Q79" s="49"/>
    </row>
    <row r="80" spans="1:17" ht="15" customHeight="1">
      <c r="A80" s="11">
        <v>51090</v>
      </c>
      <c r="B80" s="199"/>
      <c r="C80" s="202"/>
      <c r="D80" s="156" t="s">
        <v>150</v>
      </c>
      <c r="E80" s="46" t="s">
        <v>33</v>
      </c>
      <c r="F80" s="46">
        <v>2</v>
      </c>
      <c r="G80" s="50">
        <v>45382</v>
      </c>
      <c r="H80" s="50" t="s">
        <v>30</v>
      </c>
      <c r="I80" s="50" t="s">
        <v>31</v>
      </c>
      <c r="J80" s="50" t="s">
        <v>31</v>
      </c>
      <c r="K80" s="50" t="s">
        <v>31</v>
      </c>
      <c r="L80" s="50" t="s">
        <v>31</v>
      </c>
      <c r="M80" s="50" t="s">
        <v>31</v>
      </c>
      <c r="N80" s="95">
        <v>924000</v>
      </c>
      <c r="O80" s="95">
        <v>924000</v>
      </c>
      <c r="P80" s="46"/>
      <c r="Q80" s="49"/>
    </row>
    <row r="81" spans="1:17" ht="15" customHeight="1">
      <c r="A81" s="11">
        <v>51060</v>
      </c>
      <c r="B81" s="199"/>
      <c r="C81" s="202"/>
      <c r="D81" s="156" t="s">
        <v>151</v>
      </c>
      <c r="E81" s="46" t="s">
        <v>33</v>
      </c>
      <c r="F81" s="46">
        <v>2</v>
      </c>
      <c r="G81" s="50">
        <v>45382</v>
      </c>
      <c r="H81" s="50" t="s">
        <v>30</v>
      </c>
      <c r="I81" s="50" t="s">
        <v>31</v>
      </c>
      <c r="J81" s="50" t="s">
        <v>31</v>
      </c>
      <c r="K81" s="50" t="s">
        <v>31</v>
      </c>
      <c r="L81" s="50" t="s">
        <v>31</v>
      </c>
      <c r="M81" s="50" t="s">
        <v>31</v>
      </c>
      <c r="N81" s="95">
        <v>330000</v>
      </c>
      <c r="O81" s="95">
        <v>330000</v>
      </c>
      <c r="P81" s="46"/>
      <c r="Q81" s="49"/>
    </row>
    <row r="82" spans="1:17" ht="15" customHeight="1">
      <c r="A82" s="11">
        <v>51022</v>
      </c>
      <c r="B82" s="199"/>
      <c r="C82" s="202"/>
      <c r="D82" s="157" t="s">
        <v>152</v>
      </c>
      <c r="E82" s="54" t="s">
        <v>75</v>
      </c>
      <c r="F82" s="54">
        <v>2</v>
      </c>
      <c r="G82" s="68">
        <v>45382</v>
      </c>
      <c r="H82" s="68" t="s">
        <v>30</v>
      </c>
      <c r="I82" s="68" t="s">
        <v>31</v>
      </c>
      <c r="J82" s="68" t="s">
        <v>31</v>
      </c>
      <c r="K82" s="68" t="s">
        <v>31</v>
      </c>
      <c r="L82" s="68" t="s">
        <v>31</v>
      </c>
      <c r="M82" s="68" t="s">
        <v>31</v>
      </c>
      <c r="N82" s="97">
        <v>132000</v>
      </c>
      <c r="O82" s="97">
        <v>132000</v>
      </c>
      <c r="P82" s="54"/>
      <c r="Q82" s="56"/>
    </row>
    <row r="83" spans="1:17" ht="18.75" customHeight="1">
      <c r="A83" s="11"/>
      <c r="B83" s="199"/>
      <c r="C83" s="202"/>
      <c r="D83" s="157" t="s">
        <v>153</v>
      </c>
      <c r="E83" s="54" t="s">
        <v>95</v>
      </c>
      <c r="F83" s="54">
        <v>1</v>
      </c>
      <c r="G83" s="68" t="s">
        <v>117</v>
      </c>
      <c r="H83" s="68" t="s">
        <v>24</v>
      </c>
      <c r="I83" s="68"/>
      <c r="J83" s="68"/>
      <c r="K83" s="68" t="s">
        <v>31</v>
      </c>
      <c r="L83" s="68"/>
      <c r="M83" s="68"/>
      <c r="N83" s="97">
        <v>93500</v>
      </c>
      <c r="O83" s="97">
        <v>93500</v>
      </c>
      <c r="P83" s="54"/>
      <c r="Q83" s="34"/>
    </row>
    <row r="84" spans="1:17" ht="15" customHeight="1">
      <c r="A84" s="11"/>
      <c r="B84" s="199"/>
      <c r="C84" s="202"/>
      <c r="D84" s="157" t="s">
        <v>154</v>
      </c>
      <c r="E84" s="54" t="s">
        <v>33</v>
      </c>
      <c r="F84" s="54">
        <v>1</v>
      </c>
      <c r="G84" s="68">
        <v>45382</v>
      </c>
      <c r="H84" s="68" t="s">
        <v>30</v>
      </c>
      <c r="I84" s="68" t="s">
        <v>31</v>
      </c>
      <c r="J84" s="68" t="s">
        <v>31</v>
      </c>
      <c r="K84" s="68" t="s">
        <v>31</v>
      </c>
      <c r="L84" s="68" t="s">
        <v>31</v>
      </c>
      <c r="M84" s="68" t="s">
        <v>31</v>
      </c>
      <c r="N84" s="97">
        <v>341000</v>
      </c>
      <c r="O84" s="97">
        <v>319000</v>
      </c>
      <c r="P84" s="54"/>
      <c r="Q84" s="56"/>
    </row>
    <row r="85" spans="1:17" ht="15" customHeight="1">
      <c r="A85" s="11"/>
      <c r="B85" s="199"/>
      <c r="C85" s="205"/>
      <c r="D85" s="57">
        <f>+COUNTA(D74:D84)</f>
        <v>11</v>
      </c>
      <c r="E85" s="58"/>
      <c r="F85" s="58"/>
      <c r="G85" s="58"/>
      <c r="H85" s="58"/>
      <c r="I85" s="59">
        <f>SUMIF(I74:I84,"○",N74:N84)</f>
        <v>6407720</v>
      </c>
      <c r="J85" s="59">
        <f>SUMIF(J74:J84,"○",N74:N84)</f>
        <v>6308720</v>
      </c>
      <c r="K85" s="59">
        <f>SUMIF(K74:K84,"○",N74:N84)</f>
        <v>6501220</v>
      </c>
      <c r="L85" s="59">
        <f>SUMIF(L74:L84,"○",N74:N84)</f>
        <v>6308720</v>
      </c>
      <c r="M85" s="59">
        <f>SUMIF(M74:M84,"○",N74:N84)</f>
        <v>6407720</v>
      </c>
      <c r="N85" s="60">
        <f>SUM(N74:N84)</f>
        <v>6501220</v>
      </c>
      <c r="O85" s="60">
        <f>SUM(O74:O84)</f>
        <v>6206420</v>
      </c>
      <c r="P85" s="105">
        <f>SUMIF(P74:P84,"市内",O74:O84)</f>
        <v>2607000</v>
      </c>
      <c r="Q85" s="175"/>
    </row>
    <row r="86" spans="1:17" ht="15" customHeight="1">
      <c r="A86" s="11">
        <v>51062</v>
      </c>
      <c r="B86" s="199"/>
      <c r="C86" s="201" t="s">
        <v>155</v>
      </c>
      <c r="D86" s="159" t="s">
        <v>156</v>
      </c>
      <c r="E86" s="63" t="s">
        <v>157</v>
      </c>
      <c r="F86" s="63">
        <v>1</v>
      </c>
      <c r="G86" s="99" t="s">
        <v>158</v>
      </c>
      <c r="H86" s="99" t="s">
        <v>30</v>
      </c>
      <c r="I86" s="99" t="s">
        <v>31</v>
      </c>
      <c r="J86" s="99" t="s">
        <v>31</v>
      </c>
      <c r="K86" s="99" t="s">
        <v>31</v>
      </c>
      <c r="L86" s="99" t="s">
        <v>31</v>
      </c>
      <c r="M86" s="99" t="s">
        <v>31</v>
      </c>
      <c r="N86" s="65">
        <v>664096</v>
      </c>
      <c r="O86" s="63"/>
      <c r="P86" s="63" t="s">
        <v>49</v>
      </c>
      <c r="Q86" s="66"/>
    </row>
    <row r="87" spans="1:17" ht="15" customHeight="1">
      <c r="A87" s="11">
        <v>51034</v>
      </c>
      <c r="B87" s="199"/>
      <c r="C87" s="202"/>
      <c r="D87" s="156" t="s">
        <v>159</v>
      </c>
      <c r="E87" s="46" t="s">
        <v>160</v>
      </c>
      <c r="F87" s="46">
        <v>1</v>
      </c>
      <c r="G87" s="68" t="s">
        <v>158</v>
      </c>
      <c r="H87" s="68" t="s">
        <v>30</v>
      </c>
      <c r="I87" s="68" t="s">
        <v>31</v>
      </c>
      <c r="J87" s="68" t="s">
        <v>31</v>
      </c>
      <c r="K87" s="68" t="s">
        <v>31</v>
      </c>
      <c r="L87" s="68" t="s">
        <v>31</v>
      </c>
      <c r="M87" s="68" t="s">
        <v>31</v>
      </c>
      <c r="N87" s="48">
        <v>462000</v>
      </c>
      <c r="O87" s="46"/>
      <c r="P87" s="46" t="s">
        <v>49</v>
      </c>
      <c r="Q87" s="49"/>
    </row>
    <row r="88" spans="1:17" ht="15" customHeight="1">
      <c r="A88" s="11">
        <v>51033</v>
      </c>
      <c r="B88" s="199"/>
      <c r="C88" s="202"/>
      <c r="D88" s="156" t="s">
        <v>161</v>
      </c>
      <c r="E88" s="46" t="s">
        <v>35</v>
      </c>
      <c r="F88" s="46">
        <v>1</v>
      </c>
      <c r="G88" s="68" t="s">
        <v>158</v>
      </c>
      <c r="H88" s="68" t="s">
        <v>30</v>
      </c>
      <c r="I88" s="68" t="s">
        <v>31</v>
      </c>
      <c r="J88" s="68" t="s">
        <v>31</v>
      </c>
      <c r="K88" s="68" t="s">
        <v>31</v>
      </c>
      <c r="L88" s="68" t="s">
        <v>31</v>
      </c>
      <c r="M88" s="68" t="s">
        <v>31</v>
      </c>
      <c r="N88" s="48">
        <v>310200</v>
      </c>
      <c r="O88" s="46"/>
      <c r="P88" s="46"/>
      <c r="Q88" s="49"/>
    </row>
    <row r="89" spans="1:17" ht="15" customHeight="1">
      <c r="A89" s="11"/>
      <c r="B89" s="199"/>
      <c r="C89" s="202"/>
      <c r="D89" s="156" t="s">
        <v>162</v>
      </c>
      <c r="E89" s="46" t="s">
        <v>33</v>
      </c>
      <c r="F89" s="46">
        <v>1</v>
      </c>
      <c r="G89" s="68" t="s">
        <v>158</v>
      </c>
      <c r="H89" s="68" t="s">
        <v>30</v>
      </c>
      <c r="I89" s="68" t="s">
        <v>31</v>
      </c>
      <c r="J89" s="68" t="s">
        <v>31</v>
      </c>
      <c r="K89" s="68" t="s">
        <v>31</v>
      </c>
      <c r="L89" s="68" t="s">
        <v>31</v>
      </c>
      <c r="M89" s="68" t="s">
        <v>31</v>
      </c>
      <c r="N89" s="48">
        <v>812900</v>
      </c>
      <c r="O89" s="46"/>
      <c r="P89" s="46" t="s">
        <v>49</v>
      </c>
      <c r="Q89" s="49"/>
    </row>
    <row r="90" spans="1:17" ht="15" customHeight="1">
      <c r="A90" s="11"/>
      <c r="B90" s="199"/>
      <c r="C90" s="202"/>
      <c r="D90" s="156" t="s">
        <v>163</v>
      </c>
      <c r="E90" s="46" t="s">
        <v>51</v>
      </c>
      <c r="F90" s="46">
        <v>1</v>
      </c>
      <c r="G90" s="68" t="s">
        <v>158</v>
      </c>
      <c r="H90" s="68" t="s">
        <v>30</v>
      </c>
      <c r="I90" s="68" t="s">
        <v>31</v>
      </c>
      <c r="J90" s="68" t="s">
        <v>31</v>
      </c>
      <c r="K90" s="68" t="s">
        <v>31</v>
      </c>
      <c r="L90" s="68" t="s">
        <v>31</v>
      </c>
      <c r="M90" s="68" t="s">
        <v>31</v>
      </c>
      <c r="N90" s="48">
        <v>277200</v>
      </c>
      <c r="O90" s="46"/>
      <c r="P90" s="46"/>
      <c r="Q90" s="49"/>
    </row>
    <row r="91" spans="1:17" ht="15" customHeight="1">
      <c r="A91" s="11"/>
      <c r="B91" s="199"/>
      <c r="C91" s="202"/>
      <c r="D91" s="157" t="s">
        <v>164</v>
      </c>
      <c r="E91" s="54" t="s">
        <v>75</v>
      </c>
      <c r="F91" s="54">
        <v>1</v>
      </c>
      <c r="G91" s="68" t="s">
        <v>158</v>
      </c>
      <c r="H91" s="68" t="s">
        <v>30</v>
      </c>
      <c r="I91" s="68" t="s">
        <v>31</v>
      </c>
      <c r="J91" s="68" t="s">
        <v>31</v>
      </c>
      <c r="K91" s="68" t="s">
        <v>31</v>
      </c>
      <c r="L91" s="68" t="s">
        <v>31</v>
      </c>
      <c r="M91" s="68" t="s">
        <v>31</v>
      </c>
      <c r="N91" s="55">
        <v>584100</v>
      </c>
      <c r="O91" s="54"/>
      <c r="P91" s="54"/>
      <c r="Q91" s="56"/>
    </row>
    <row r="92" spans="1:17" ht="15" customHeight="1">
      <c r="A92" s="11"/>
      <c r="B92" s="199"/>
      <c r="C92" s="205"/>
      <c r="D92" s="57">
        <f>+COUNTA(D86:D91)</f>
        <v>6</v>
      </c>
      <c r="E92" s="58"/>
      <c r="F92" s="58"/>
      <c r="G92" s="58"/>
      <c r="H92" s="58"/>
      <c r="I92" s="59">
        <f>SUMIF(I86:I91,"○",N86:N91)</f>
        <v>3110496</v>
      </c>
      <c r="J92" s="59">
        <f>SUMIF(J86:J91,"○",N86:N91)</f>
        <v>3110496</v>
      </c>
      <c r="K92" s="59">
        <f>SUMIF(K86:K91,"○",N86:N91)</f>
        <v>3110496</v>
      </c>
      <c r="L92" s="59">
        <f>SUMIF(L86:L91,"○",N86:N91)</f>
        <v>3110496</v>
      </c>
      <c r="M92" s="59">
        <f>SUMIF(M86:M91,"○",N86:N91)</f>
        <v>3110496</v>
      </c>
      <c r="N92" s="60">
        <f>SUM(N86:N91)</f>
        <v>3110496</v>
      </c>
      <c r="O92" s="60">
        <f>SUM(O86:O91)</f>
        <v>0</v>
      </c>
      <c r="P92" s="105">
        <f>SUMIF(P86:P91,"市内",O86:O91)+N86+N87+N89</f>
        <v>1938996</v>
      </c>
      <c r="Q92" s="175"/>
    </row>
    <row r="93" spans="1:17" ht="15" customHeight="1">
      <c r="A93" s="11">
        <v>52140</v>
      </c>
      <c r="B93" s="199"/>
      <c r="C93" s="201" t="s">
        <v>165</v>
      </c>
      <c r="D93" s="159" t="s">
        <v>166</v>
      </c>
      <c r="E93" s="63" t="s">
        <v>167</v>
      </c>
      <c r="F93" s="63">
        <v>3</v>
      </c>
      <c r="G93" s="64">
        <v>45747</v>
      </c>
      <c r="H93" s="64" t="s">
        <v>38</v>
      </c>
      <c r="I93" s="64"/>
      <c r="J93" s="64" t="s">
        <v>31</v>
      </c>
      <c r="K93" s="64" t="s">
        <v>31</v>
      </c>
      <c r="L93" s="64" t="s">
        <v>31</v>
      </c>
      <c r="M93" s="64" t="s">
        <v>31</v>
      </c>
      <c r="N93" s="100">
        <v>350000</v>
      </c>
      <c r="O93" s="100">
        <v>336600</v>
      </c>
      <c r="P93" s="63"/>
      <c r="Q93" s="66"/>
    </row>
    <row r="94" spans="1:17" ht="15" customHeight="1">
      <c r="A94" s="11">
        <v>52131</v>
      </c>
      <c r="B94" s="199"/>
      <c r="C94" s="202"/>
      <c r="D94" s="156" t="s">
        <v>168</v>
      </c>
      <c r="E94" s="46" t="s">
        <v>169</v>
      </c>
      <c r="F94" s="46">
        <v>3</v>
      </c>
      <c r="G94" s="50">
        <v>45747</v>
      </c>
      <c r="H94" s="50" t="s">
        <v>38</v>
      </c>
      <c r="I94" s="50"/>
      <c r="J94" s="50" t="s">
        <v>31</v>
      </c>
      <c r="K94" s="50" t="s">
        <v>31</v>
      </c>
      <c r="L94" s="50" t="s">
        <v>31</v>
      </c>
      <c r="M94" s="50" t="s">
        <v>31</v>
      </c>
      <c r="N94" s="95">
        <v>33000</v>
      </c>
      <c r="O94" s="95">
        <v>33000</v>
      </c>
      <c r="P94" s="46"/>
      <c r="Q94" s="49"/>
    </row>
    <row r="95" spans="1:17" ht="15" customHeight="1">
      <c r="A95" s="11">
        <v>52149</v>
      </c>
      <c r="B95" s="199"/>
      <c r="C95" s="202"/>
      <c r="D95" s="156" t="s">
        <v>170</v>
      </c>
      <c r="E95" s="46" t="s">
        <v>171</v>
      </c>
      <c r="F95" s="46">
        <v>3</v>
      </c>
      <c r="G95" s="50">
        <v>45747</v>
      </c>
      <c r="H95" s="50" t="s">
        <v>38</v>
      </c>
      <c r="I95" s="50"/>
      <c r="J95" s="50" t="s">
        <v>31</v>
      </c>
      <c r="K95" s="50" t="s">
        <v>31</v>
      </c>
      <c r="L95" s="50" t="s">
        <v>31</v>
      </c>
      <c r="M95" s="50" t="s">
        <v>31</v>
      </c>
      <c r="N95" s="95">
        <v>165000</v>
      </c>
      <c r="O95" s="95">
        <v>145750</v>
      </c>
      <c r="P95" s="46" t="s">
        <v>49</v>
      </c>
      <c r="Q95" s="49"/>
    </row>
    <row r="96" spans="1:17" ht="15" customHeight="1">
      <c r="A96" s="91"/>
      <c r="B96" s="199"/>
      <c r="C96" s="202"/>
      <c r="D96" s="157" t="s">
        <v>172</v>
      </c>
      <c r="E96" s="54" t="s">
        <v>160</v>
      </c>
      <c r="F96" s="54">
        <v>3</v>
      </c>
      <c r="G96" s="68">
        <v>46112</v>
      </c>
      <c r="H96" s="68" t="s">
        <v>24</v>
      </c>
      <c r="I96" s="68"/>
      <c r="J96" s="68"/>
      <c r="K96" s="68" t="s">
        <v>31</v>
      </c>
      <c r="L96" s="68" t="s">
        <v>31</v>
      </c>
      <c r="M96" s="68" t="s">
        <v>31</v>
      </c>
      <c r="N96" s="97">
        <v>785400</v>
      </c>
      <c r="O96" s="97"/>
      <c r="P96" s="54" t="s">
        <v>49</v>
      </c>
      <c r="Q96" s="93"/>
    </row>
    <row r="97" spans="1:17" ht="15" customHeight="1" thickBot="1">
      <c r="A97" s="11"/>
      <c r="B97" s="199"/>
      <c r="C97" s="203"/>
      <c r="D97" s="160">
        <f>+COUNTA(D93:D96)</f>
        <v>4</v>
      </c>
      <c r="E97" s="69"/>
      <c r="F97" s="69"/>
      <c r="G97" s="69"/>
      <c r="H97" s="69"/>
      <c r="I97" s="70">
        <f>SUMIF(I93:I96,"○",N93:N96)</f>
        <v>0</v>
      </c>
      <c r="J97" s="70">
        <f>SUMIF(J93:J96,"○",N93:N96)</f>
        <v>548000</v>
      </c>
      <c r="K97" s="70">
        <f>SUMIF(K93:K96,"○",N93:N96)</f>
        <v>1333400</v>
      </c>
      <c r="L97" s="70">
        <f>SUMIF(L93:L96,"○",N93:N96)</f>
        <v>1333400</v>
      </c>
      <c r="M97" s="70">
        <f>SUMIF(M93:M96,"○",N93:N96)</f>
        <v>1333400</v>
      </c>
      <c r="N97" s="71">
        <f>SUM(N93:N96)</f>
        <v>1333400</v>
      </c>
      <c r="O97" s="71">
        <f>SUM(O93:O96)</f>
        <v>515350</v>
      </c>
      <c r="P97" s="72">
        <f>SUMIF(P93:P96,"市内",O93:O96)+N96</f>
        <v>931150</v>
      </c>
      <c r="Q97" s="73"/>
    </row>
    <row r="98" spans="1:17" ht="15" customHeight="1" thickBot="1">
      <c r="A98" s="11"/>
      <c r="B98" s="200"/>
      <c r="C98" s="173" t="s">
        <v>61</v>
      </c>
      <c r="D98" s="98">
        <f>+D85+D92+D97</f>
        <v>21</v>
      </c>
      <c r="E98" s="36"/>
      <c r="F98" s="36"/>
      <c r="G98" s="36"/>
      <c r="H98" s="36"/>
      <c r="I98" s="74">
        <f t="shared" ref="I98:P98" si="3">+I85+I92+I97</f>
        <v>9518216</v>
      </c>
      <c r="J98" s="74">
        <f t="shared" si="3"/>
        <v>9967216</v>
      </c>
      <c r="K98" s="74">
        <f t="shared" si="3"/>
        <v>10945116</v>
      </c>
      <c r="L98" s="74">
        <f t="shared" si="3"/>
        <v>10752616</v>
      </c>
      <c r="M98" s="74">
        <f t="shared" si="3"/>
        <v>10851616</v>
      </c>
      <c r="N98" s="74">
        <f t="shared" si="3"/>
        <v>10945116</v>
      </c>
      <c r="O98" s="74">
        <f t="shared" si="3"/>
        <v>6721770</v>
      </c>
      <c r="P98" s="74">
        <f t="shared" si="3"/>
        <v>5477146</v>
      </c>
      <c r="Q98" s="76"/>
    </row>
    <row r="99" spans="1:17" ht="15" customHeight="1">
      <c r="A99" s="11">
        <v>30771</v>
      </c>
      <c r="B99" s="198" t="s">
        <v>173</v>
      </c>
      <c r="C99" s="204" t="s">
        <v>174</v>
      </c>
      <c r="D99" s="159" t="s">
        <v>175</v>
      </c>
      <c r="E99" s="63" t="s">
        <v>144</v>
      </c>
      <c r="F99" s="63">
        <v>3</v>
      </c>
      <c r="G99" s="64">
        <v>45747</v>
      </c>
      <c r="H99" s="64" t="s">
        <v>38</v>
      </c>
      <c r="I99" s="64"/>
      <c r="J99" s="64" t="s">
        <v>31</v>
      </c>
      <c r="K99" s="64" t="s">
        <v>31</v>
      </c>
      <c r="L99" s="64" t="s">
        <v>31</v>
      </c>
      <c r="M99" s="64" t="s">
        <v>31</v>
      </c>
      <c r="N99" s="100">
        <v>162000</v>
      </c>
      <c r="O99" s="100">
        <v>161858</v>
      </c>
      <c r="P99" s="63" t="s">
        <v>49</v>
      </c>
      <c r="Q99" s="66"/>
    </row>
    <row r="100" spans="1:17" ht="15" customHeight="1">
      <c r="A100" s="11">
        <v>30774</v>
      </c>
      <c r="B100" s="199"/>
      <c r="C100" s="202"/>
      <c r="D100" s="156" t="s">
        <v>176</v>
      </c>
      <c r="E100" s="46" t="s">
        <v>35</v>
      </c>
      <c r="F100" s="46">
        <v>3</v>
      </c>
      <c r="G100" s="50">
        <v>45747</v>
      </c>
      <c r="H100" s="50" t="s">
        <v>38</v>
      </c>
      <c r="I100" s="50"/>
      <c r="J100" s="50" t="s">
        <v>31</v>
      </c>
      <c r="K100" s="50" t="s">
        <v>31</v>
      </c>
      <c r="L100" s="50" t="s">
        <v>31</v>
      </c>
      <c r="M100" s="50" t="s">
        <v>31</v>
      </c>
      <c r="N100" s="95">
        <v>264000</v>
      </c>
      <c r="O100" s="95">
        <v>264000</v>
      </c>
      <c r="P100" s="46"/>
      <c r="Q100" s="49"/>
    </row>
    <row r="101" spans="1:17" ht="15" customHeight="1" thickBot="1">
      <c r="A101" s="11">
        <v>30788</v>
      </c>
      <c r="B101" s="199"/>
      <c r="C101" s="203"/>
      <c r="D101" s="157" t="s">
        <v>177</v>
      </c>
      <c r="E101" s="54" t="s">
        <v>33</v>
      </c>
      <c r="F101" s="54">
        <v>1</v>
      </c>
      <c r="G101" s="68">
        <v>45382</v>
      </c>
      <c r="H101" s="68" t="s">
        <v>30</v>
      </c>
      <c r="I101" s="68" t="s">
        <v>31</v>
      </c>
      <c r="J101" s="68" t="s">
        <v>31</v>
      </c>
      <c r="K101" s="68" t="s">
        <v>31</v>
      </c>
      <c r="L101" s="68" t="s">
        <v>31</v>
      </c>
      <c r="M101" s="68" t="s">
        <v>31</v>
      </c>
      <c r="N101" s="97">
        <v>33000</v>
      </c>
      <c r="O101" s="97">
        <v>33000</v>
      </c>
      <c r="P101" s="54"/>
      <c r="Q101" s="56"/>
    </row>
    <row r="102" spans="1:17" ht="15" customHeight="1" thickBot="1">
      <c r="A102" s="11"/>
      <c r="B102" s="200"/>
      <c r="C102" s="173" t="s">
        <v>61</v>
      </c>
      <c r="D102" s="35">
        <f>+COUNTA(D99:D101)</f>
        <v>3</v>
      </c>
      <c r="E102" s="36"/>
      <c r="F102" s="36"/>
      <c r="G102" s="36"/>
      <c r="H102" s="36"/>
      <c r="I102" s="38">
        <f>SUMIF(I99:I101,"○",N99:N101)</f>
        <v>33000</v>
      </c>
      <c r="J102" s="38">
        <f>SUMIF(J99:J101,"○",N99:N101)</f>
        <v>459000</v>
      </c>
      <c r="K102" s="38">
        <f>SUMIF(K99:K101,"○",N99:N101)</f>
        <v>459000</v>
      </c>
      <c r="L102" s="38">
        <f>SUMIF(L99:L101,"○",N99:N101)</f>
        <v>459000</v>
      </c>
      <c r="M102" s="38">
        <f>SUMIF(M99:M101,"○",N99:N101)</f>
        <v>459000</v>
      </c>
      <c r="N102" s="38">
        <f>SUM(N99:N101)</f>
        <v>459000</v>
      </c>
      <c r="O102" s="38">
        <f>SUM(O99:O101)</f>
        <v>458858</v>
      </c>
      <c r="P102" s="75">
        <f>SUMIF(P99:P101,"市内",O99:O101)</f>
        <v>161858</v>
      </c>
      <c r="Q102" s="80"/>
    </row>
    <row r="103" spans="1:17" ht="15" customHeight="1">
      <c r="A103" s="11"/>
      <c r="B103" s="198" t="s">
        <v>178</v>
      </c>
      <c r="C103" s="189" t="s">
        <v>179</v>
      </c>
      <c r="D103" s="166" t="s">
        <v>180</v>
      </c>
      <c r="E103" s="101" t="s">
        <v>181</v>
      </c>
      <c r="F103" s="101" t="s">
        <v>182</v>
      </c>
      <c r="G103" s="102">
        <v>46112</v>
      </c>
      <c r="H103" s="102" t="s">
        <v>24</v>
      </c>
      <c r="I103" s="102"/>
      <c r="J103" s="102"/>
      <c r="K103" s="102" t="s">
        <v>31</v>
      </c>
      <c r="L103" s="102" t="s">
        <v>31</v>
      </c>
      <c r="M103" s="102" t="s">
        <v>31</v>
      </c>
      <c r="N103" s="103">
        <v>45000</v>
      </c>
      <c r="O103" s="103">
        <v>45000</v>
      </c>
      <c r="P103" s="101" t="s">
        <v>466</v>
      </c>
      <c r="Q103" s="104"/>
    </row>
    <row r="104" spans="1:17" ht="15" customHeight="1">
      <c r="A104" s="11"/>
      <c r="B104" s="199"/>
      <c r="C104" s="190"/>
      <c r="D104" s="158">
        <f>+COUNTA(D103)</f>
        <v>1</v>
      </c>
      <c r="E104" s="58"/>
      <c r="F104" s="58"/>
      <c r="G104" s="58"/>
      <c r="H104" s="58"/>
      <c r="I104" s="59">
        <f>SUMIF(I103,"○",N103)</f>
        <v>0</v>
      </c>
      <c r="J104" s="59">
        <f>SUMIF(J103,"○",N103)</f>
        <v>0</v>
      </c>
      <c r="K104" s="59">
        <f>SUMIF(K103,"○",N103)</f>
        <v>45000</v>
      </c>
      <c r="L104" s="59">
        <f>SUMIF(L103,"○",N103)</f>
        <v>45000</v>
      </c>
      <c r="M104" s="59">
        <f>SUMIF(M103,"○",N103)</f>
        <v>45000</v>
      </c>
      <c r="N104" s="60">
        <f>SUM(N103)</f>
        <v>45000</v>
      </c>
      <c r="O104" s="60">
        <f t="shared" ref="O104" si="4">SUM(O103)</f>
        <v>45000</v>
      </c>
      <c r="P104" s="105">
        <f>SUMIF(P103,"市内",O103)</f>
        <v>45000</v>
      </c>
      <c r="Q104" s="106"/>
    </row>
    <row r="105" spans="1:17" ht="15" customHeight="1">
      <c r="A105" s="11"/>
      <c r="B105" s="199"/>
      <c r="C105" s="208" t="s">
        <v>183</v>
      </c>
      <c r="D105" s="166" t="s">
        <v>184</v>
      </c>
      <c r="E105" s="101" t="s">
        <v>181</v>
      </c>
      <c r="F105" s="101" t="s">
        <v>182</v>
      </c>
      <c r="G105" s="102">
        <v>46112</v>
      </c>
      <c r="H105" s="102" t="s">
        <v>24</v>
      </c>
      <c r="I105" s="102"/>
      <c r="J105" s="102"/>
      <c r="K105" s="102" t="s">
        <v>31</v>
      </c>
      <c r="L105" s="102" t="s">
        <v>31</v>
      </c>
      <c r="M105" s="102" t="s">
        <v>31</v>
      </c>
      <c r="N105" s="103">
        <v>45000</v>
      </c>
      <c r="O105" s="103">
        <v>45000</v>
      </c>
      <c r="P105" s="101" t="s">
        <v>49</v>
      </c>
      <c r="Q105" s="104"/>
    </row>
    <row r="106" spans="1:17" ht="15" customHeight="1" thickBot="1">
      <c r="A106" s="11"/>
      <c r="B106" s="199"/>
      <c r="C106" s="209"/>
      <c r="D106" s="160">
        <f>+COUNTA(D105)</f>
        <v>1</v>
      </c>
      <c r="E106" s="69"/>
      <c r="F106" s="69"/>
      <c r="G106" s="69"/>
      <c r="H106" s="69"/>
      <c r="I106" s="70">
        <f>SUMIF(I105,"○",N105)</f>
        <v>0</v>
      </c>
      <c r="J106" s="70">
        <f>SUMIF(J105,"○",N105)</f>
        <v>0</v>
      </c>
      <c r="K106" s="70">
        <f>SUMIF(K105,"○",N105)</f>
        <v>45000</v>
      </c>
      <c r="L106" s="70">
        <f>SUMIF(L105,"○",N105)</f>
        <v>45000</v>
      </c>
      <c r="M106" s="70">
        <f>SUMIF(M105,"○",N105)</f>
        <v>45000</v>
      </c>
      <c r="N106" s="71">
        <f>SUM(N105)</f>
        <v>45000</v>
      </c>
      <c r="O106" s="71">
        <f t="shared" ref="O106" si="5">SUM(O105)</f>
        <v>45000</v>
      </c>
      <c r="P106" s="72">
        <f>SUMIF(P105,"市内",O105)</f>
        <v>45000</v>
      </c>
      <c r="Q106" s="73"/>
    </row>
    <row r="107" spans="1:17" ht="15" customHeight="1" thickBot="1">
      <c r="A107" s="11"/>
      <c r="B107" s="200"/>
      <c r="C107" s="173" t="s">
        <v>61</v>
      </c>
      <c r="D107" s="167">
        <f>+D104+D106</f>
        <v>2</v>
      </c>
      <c r="E107" s="36"/>
      <c r="F107" s="36"/>
      <c r="G107" s="36"/>
      <c r="H107" s="36"/>
      <c r="I107" s="38">
        <f>+I104+I106</f>
        <v>0</v>
      </c>
      <c r="J107" s="38">
        <f>+J104+J106</f>
        <v>0</v>
      </c>
      <c r="K107" s="38">
        <f>+K104+K106</f>
        <v>90000</v>
      </c>
      <c r="L107" s="38">
        <f>+L104+L106</f>
        <v>90000</v>
      </c>
      <c r="M107" s="38">
        <f t="shared" ref="M107:O107" si="6">+M104+M106</f>
        <v>90000</v>
      </c>
      <c r="N107" s="38">
        <f>+N104+N106</f>
        <v>90000</v>
      </c>
      <c r="O107" s="38">
        <f t="shared" si="6"/>
        <v>90000</v>
      </c>
      <c r="P107" s="38">
        <f>+P104+P106</f>
        <v>90000</v>
      </c>
      <c r="Q107" s="80"/>
    </row>
    <row r="108" spans="1:17" ht="15" customHeight="1">
      <c r="A108" s="91"/>
      <c r="B108" s="198" t="s">
        <v>185</v>
      </c>
      <c r="C108" s="204" t="s">
        <v>186</v>
      </c>
      <c r="D108" s="168" t="s">
        <v>187</v>
      </c>
      <c r="E108" s="107" t="s">
        <v>188</v>
      </c>
      <c r="F108" s="54">
        <v>1</v>
      </c>
      <c r="G108" s="50">
        <v>45382</v>
      </c>
      <c r="H108" s="51" t="s">
        <v>30</v>
      </c>
      <c r="I108" s="51" t="s">
        <v>31</v>
      </c>
      <c r="J108" s="51" t="s">
        <v>31</v>
      </c>
      <c r="K108" s="51" t="s">
        <v>31</v>
      </c>
      <c r="L108" s="51" t="s">
        <v>31</v>
      </c>
      <c r="M108" s="51" t="s">
        <v>31</v>
      </c>
      <c r="N108" s="108">
        <v>2376000</v>
      </c>
      <c r="O108" s="108">
        <v>2365000</v>
      </c>
      <c r="P108" s="107" t="s">
        <v>49</v>
      </c>
      <c r="Q108" s="49"/>
    </row>
    <row r="109" spans="1:17" ht="15" customHeight="1">
      <c r="A109" s="91"/>
      <c r="B109" s="199"/>
      <c r="C109" s="202"/>
      <c r="D109" s="168" t="s">
        <v>189</v>
      </c>
      <c r="E109" s="107" t="s">
        <v>144</v>
      </c>
      <c r="F109" s="46">
        <v>1</v>
      </c>
      <c r="G109" s="50">
        <v>45382</v>
      </c>
      <c r="H109" s="51" t="s">
        <v>30</v>
      </c>
      <c r="I109" s="51" t="s">
        <v>31</v>
      </c>
      <c r="J109" s="51" t="s">
        <v>31</v>
      </c>
      <c r="K109" s="51" t="s">
        <v>31</v>
      </c>
      <c r="L109" s="51" t="s">
        <v>31</v>
      </c>
      <c r="M109" s="51" t="s">
        <v>31</v>
      </c>
      <c r="N109" s="108">
        <v>475200</v>
      </c>
      <c r="O109" s="108">
        <v>468600</v>
      </c>
      <c r="P109" s="107"/>
      <c r="Q109" s="49"/>
    </row>
    <row r="110" spans="1:17" ht="15" customHeight="1">
      <c r="A110" s="91"/>
      <c r="B110" s="199"/>
      <c r="C110" s="202"/>
      <c r="D110" s="168" t="s">
        <v>190</v>
      </c>
      <c r="E110" s="107" t="s">
        <v>51</v>
      </c>
      <c r="F110" s="54">
        <v>1</v>
      </c>
      <c r="G110" s="50">
        <v>45382</v>
      </c>
      <c r="H110" s="51" t="s">
        <v>30</v>
      </c>
      <c r="I110" s="51" t="s">
        <v>31</v>
      </c>
      <c r="J110" s="51" t="s">
        <v>31</v>
      </c>
      <c r="K110" s="51" t="s">
        <v>31</v>
      </c>
      <c r="L110" s="51" t="s">
        <v>31</v>
      </c>
      <c r="M110" s="51" t="s">
        <v>31</v>
      </c>
      <c r="N110" s="108">
        <v>198000</v>
      </c>
      <c r="O110" s="108">
        <v>176000</v>
      </c>
      <c r="P110" s="107"/>
      <c r="Q110" s="49"/>
    </row>
    <row r="111" spans="1:17" ht="15" customHeight="1">
      <c r="A111" s="91"/>
      <c r="B111" s="199"/>
      <c r="C111" s="202"/>
      <c r="D111" s="168" t="s">
        <v>191</v>
      </c>
      <c r="E111" s="107" t="s">
        <v>33</v>
      </c>
      <c r="F111" s="46">
        <v>1</v>
      </c>
      <c r="G111" s="50">
        <v>45382</v>
      </c>
      <c r="H111" s="51" t="s">
        <v>30</v>
      </c>
      <c r="I111" s="51" t="s">
        <v>31</v>
      </c>
      <c r="J111" s="51" t="s">
        <v>31</v>
      </c>
      <c r="K111" s="51" t="s">
        <v>31</v>
      </c>
      <c r="L111" s="51" t="s">
        <v>31</v>
      </c>
      <c r="M111" s="51" t="s">
        <v>31</v>
      </c>
      <c r="N111" s="108">
        <v>616000</v>
      </c>
      <c r="O111" s="108">
        <v>495000</v>
      </c>
      <c r="P111" s="107"/>
      <c r="Q111" s="49"/>
    </row>
    <row r="112" spans="1:17" ht="15" customHeight="1">
      <c r="A112" s="91"/>
      <c r="B112" s="199"/>
      <c r="C112" s="202"/>
      <c r="D112" s="168" t="s">
        <v>192</v>
      </c>
      <c r="E112" s="107" t="s">
        <v>35</v>
      </c>
      <c r="F112" s="54">
        <v>1</v>
      </c>
      <c r="G112" s="50">
        <v>45382</v>
      </c>
      <c r="H112" s="51" t="s">
        <v>30</v>
      </c>
      <c r="I112" s="51" t="s">
        <v>31</v>
      </c>
      <c r="J112" s="51" t="s">
        <v>31</v>
      </c>
      <c r="K112" s="51" t="s">
        <v>31</v>
      </c>
      <c r="L112" s="51" t="s">
        <v>31</v>
      </c>
      <c r="M112" s="51" t="s">
        <v>31</v>
      </c>
      <c r="N112" s="108">
        <v>330000</v>
      </c>
      <c r="O112" s="108">
        <v>290400</v>
      </c>
      <c r="P112" s="107"/>
      <c r="Q112" s="49"/>
    </row>
    <row r="113" spans="1:17" ht="15" customHeight="1">
      <c r="A113" s="91"/>
      <c r="B113" s="199"/>
      <c r="C113" s="202"/>
      <c r="D113" s="169" t="s">
        <v>193</v>
      </c>
      <c r="E113" s="107" t="s">
        <v>35</v>
      </c>
      <c r="F113" s="46">
        <v>1</v>
      </c>
      <c r="G113" s="50">
        <v>45382</v>
      </c>
      <c r="H113" s="51" t="s">
        <v>30</v>
      </c>
      <c r="I113" s="51" t="s">
        <v>31</v>
      </c>
      <c r="J113" s="51" t="s">
        <v>31</v>
      </c>
      <c r="K113" s="51" t="s">
        <v>31</v>
      </c>
      <c r="L113" s="51" t="s">
        <v>31</v>
      </c>
      <c r="M113" s="51" t="s">
        <v>31</v>
      </c>
      <c r="N113" s="108">
        <v>330000</v>
      </c>
      <c r="O113" s="108">
        <v>290400</v>
      </c>
      <c r="P113" s="107"/>
      <c r="Q113" s="49"/>
    </row>
    <row r="114" spans="1:17" ht="15" customHeight="1">
      <c r="A114" s="91"/>
      <c r="B114" s="199"/>
      <c r="C114" s="202"/>
      <c r="D114" s="168" t="s">
        <v>194</v>
      </c>
      <c r="E114" s="107" t="s">
        <v>33</v>
      </c>
      <c r="F114" s="54">
        <v>1</v>
      </c>
      <c r="G114" s="50">
        <v>45382</v>
      </c>
      <c r="H114" s="51" t="s">
        <v>30</v>
      </c>
      <c r="I114" s="51" t="s">
        <v>31</v>
      </c>
      <c r="J114" s="51" t="s">
        <v>31</v>
      </c>
      <c r="K114" s="51" t="s">
        <v>31</v>
      </c>
      <c r="L114" s="51" t="s">
        <v>31</v>
      </c>
      <c r="M114" s="51" t="s">
        <v>31</v>
      </c>
      <c r="N114" s="108">
        <v>935000</v>
      </c>
      <c r="O114" s="108">
        <v>435600</v>
      </c>
      <c r="P114" s="107" t="s">
        <v>49</v>
      </c>
      <c r="Q114" s="109"/>
    </row>
    <row r="115" spans="1:17" ht="15" customHeight="1">
      <c r="A115" s="91"/>
      <c r="B115" s="199"/>
      <c r="C115" s="202"/>
      <c r="D115" s="168" t="s">
        <v>195</v>
      </c>
      <c r="E115" s="107" t="s">
        <v>95</v>
      </c>
      <c r="F115" s="54">
        <v>1</v>
      </c>
      <c r="G115" s="51" t="s">
        <v>196</v>
      </c>
      <c r="H115" s="51" t="s">
        <v>38</v>
      </c>
      <c r="I115" s="51"/>
      <c r="J115" s="51" t="s">
        <v>25</v>
      </c>
      <c r="K115" s="51"/>
      <c r="L115" s="51"/>
      <c r="M115" s="51" t="s">
        <v>25</v>
      </c>
      <c r="N115" s="108">
        <v>221400</v>
      </c>
      <c r="O115" s="108">
        <v>221400</v>
      </c>
      <c r="P115" s="107" t="s">
        <v>49</v>
      </c>
      <c r="Q115" s="109"/>
    </row>
    <row r="116" spans="1:17" ht="15" customHeight="1">
      <c r="A116" s="91"/>
      <c r="B116" s="199"/>
      <c r="C116" s="202"/>
      <c r="D116" s="168" t="s">
        <v>197</v>
      </c>
      <c r="E116" s="107" t="s">
        <v>95</v>
      </c>
      <c r="F116" s="46">
        <v>1</v>
      </c>
      <c r="G116" s="51" t="s">
        <v>96</v>
      </c>
      <c r="H116" s="51" t="s">
        <v>30</v>
      </c>
      <c r="I116" s="51" t="s">
        <v>31</v>
      </c>
      <c r="J116" s="51"/>
      <c r="K116" s="51"/>
      <c r="L116" s="51" t="s">
        <v>31</v>
      </c>
      <c r="M116" s="51"/>
      <c r="N116" s="108">
        <v>198000</v>
      </c>
      <c r="O116" s="108">
        <v>198000</v>
      </c>
      <c r="P116" s="107"/>
      <c r="Q116" s="49"/>
    </row>
    <row r="117" spans="1:17" ht="15" customHeight="1" thickBot="1">
      <c r="A117" s="91"/>
      <c r="B117" s="199"/>
      <c r="C117" s="203"/>
      <c r="D117" s="170" t="s">
        <v>198</v>
      </c>
      <c r="E117" s="110" t="s">
        <v>199</v>
      </c>
      <c r="F117" s="54">
        <v>1</v>
      </c>
      <c r="G117" s="68">
        <v>45382</v>
      </c>
      <c r="H117" s="111" t="s">
        <v>30</v>
      </c>
      <c r="I117" s="111" t="s">
        <v>31</v>
      </c>
      <c r="J117" s="111" t="s">
        <v>31</v>
      </c>
      <c r="K117" s="111" t="s">
        <v>31</v>
      </c>
      <c r="L117" s="111" t="s">
        <v>31</v>
      </c>
      <c r="M117" s="111" t="s">
        <v>31</v>
      </c>
      <c r="N117" s="112">
        <v>554400</v>
      </c>
      <c r="O117" s="112">
        <v>554400</v>
      </c>
      <c r="P117" s="110"/>
      <c r="Q117" s="56"/>
    </row>
    <row r="118" spans="1:17" ht="15" customHeight="1" thickBot="1">
      <c r="A118" s="11"/>
      <c r="B118" s="200"/>
      <c r="C118" s="173" t="s">
        <v>61</v>
      </c>
      <c r="D118" s="164">
        <f>+COUNTA(D108:D117)</f>
        <v>10</v>
      </c>
      <c r="E118" s="36"/>
      <c r="F118" s="36"/>
      <c r="G118" s="36"/>
      <c r="H118" s="36"/>
      <c r="I118" s="38">
        <f>SUMIF(I108:I117,"○",N108:N117)</f>
        <v>6012600</v>
      </c>
      <c r="J118" s="38">
        <f>SUMIF(J108:J117,"○",N108:N117)</f>
        <v>6036000</v>
      </c>
      <c r="K118" s="38">
        <f>SUMIF(K108:K117,"○",N108:N117)</f>
        <v>5814600</v>
      </c>
      <c r="L118" s="38">
        <f>SUMIF(L108:L117,"○",N108:N117)</f>
        <v>6012600</v>
      </c>
      <c r="M118" s="38">
        <f>SUMIF(M108:M117,"○",N108:N117)</f>
        <v>6036000</v>
      </c>
      <c r="N118" s="38">
        <f>SUM(N108:N117)</f>
        <v>6234000</v>
      </c>
      <c r="O118" s="38">
        <f>SUM(O108:O117)</f>
        <v>5494800</v>
      </c>
      <c r="P118" s="75">
        <f>SUMIF(P108:P117,"市内",O108:O117)</f>
        <v>3022000</v>
      </c>
      <c r="Q118" s="80"/>
    </row>
    <row r="119" spans="1:17" ht="15" customHeight="1">
      <c r="A119" s="11">
        <v>43634</v>
      </c>
      <c r="B119" s="198" t="s">
        <v>200</v>
      </c>
      <c r="C119" s="204" t="s">
        <v>201</v>
      </c>
      <c r="D119" s="159" t="s">
        <v>202</v>
      </c>
      <c r="E119" s="63" t="s">
        <v>33</v>
      </c>
      <c r="F119" s="63">
        <v>3</v>
      </c>
      <c r="G119" s="64">
        <v>46112</v>
      </c>
      <c r="H119" s="64" t="s">
        <v>24</v>
      </c>
      <c r="I119" s="64"/>
      <c r="J119" s="64"/>
      <c r="K119" s="64" t="s">
        <v>31</v>
      </c>
      <c r="L119" s="64" t="s">
        <v>31</v>
      </c>
      <c r="M119" s="64" t="s">
        <v>31</v>
      </c>
      <c r="N119" s="65">
        <v>1482800</v>
      </c>
      <c r="O119" s="65">
        <v>1482800</v>
      </c>
      <c r="P119" s="63" t="s">
        <v>49</v>
      </c>
      <c r="Q119" s="87"/>
    </row>
    <row r="120" spans="1:17" ht="15" customHeight="1">
      <c r="A120" s="11">
        <v>43631</v>
      </c>
      <c r="B120" s="199"/>
      <c r="C120" s="202"/>
      <c r="D120" s="156" t="s">
        <v>203</v>
      </c>
      <c r="E120" s="46" t="s">
        <v>144</v>
      </c>
      <c r="F120" s="46">
        <v>1</v>
      </c>
      <c r="G120" s="50">
        <v>45382</v>
      </c>
      <c r="H120" s="50" t="s">
        <v>30</v>
      </c>
      <c r="I120" s="50" t="s">
        <v>31</v>
      </c>
      <c r="J120" s="50" t="s">
        <v>31</v>
      </c>
      <c r="K120" s="50" t="s">
        <v>31</v>
      </c>
      <c r="L120" s="50" t="s">
        <v>31</v>
      </c>
      <c r="M120" s="50" t="s">
        <v>31</v>
      </c>
      <c r="N120" s="48">
        <v>165000</v>
      </c>
      <c r="O120" s="48">
        <v>165000</v>
      </c>
      <c r="P120" s="46"/>
      <c r="Q120" s="87"/>
    </row>
    <row r="121" spans="1:17" ht="15" customHeight="1">
      <c r="A121" s="11">
        <v>39770</v>
      </c>
      <c r="B121" s="199"/>
      <c r="C121" s="202"/>
      <c r="D121" s="156" t="s">
        <v>204</v>
      </c>
      <c r="E121" s="46" t="s">
        <v>205</v>
      </c>
      <c r="F121" s="46">
        <v>1</v>
      </c>
      <c r="G121" s="50">
        <v>45382</v>
      </c>
      <c r="H121" s="50" t="s">
        <v>30</v>
      </c>
      <c r="I121" s="50" t="s">
        <v>31</v>
      </c>
      <c r="J121" s="50" t="s">
        <v>31</v>
      </c>
      <c r="K121" s="50" t="s">
        <v>31</v>
      </c>
      <c r="L121" s="50" t="s">
        <v>31</v>
      </c>
      <c r="M121" s="50" t="s">
        <v>31</v>
      </c>
      <c r="N121" s="48">
        <v>28050</v>
      </c>
      <c r="O121" s="48">
        <v>28050</v>
      </c>
      <c r="P121" s="46"/>
      <c r="Q121" s="67"/>
    </row>
    <row r="122" spans="1:17" ht="15" customHeight="1">
      <c r="A122" s="11">
        <v>43635</v>
      </c>
      <c r="B122" s="199"/>
      <c r="C122" s="202"/>
      <c r="D122" s="159" t="s">
        <v>206</v>
      </c>
      <c r="E122" s="63" t="s">
        <v>114</v>
      </c>
      <c r="F122" s="63">
        <v>1</v>
      </c>
      <c r="G122" s="64">
        <v>45382</v>
      </c>
      <c r="H122" s="64" t="s">
        <v>30</v>
      </c>
      <c r="I122" s="64" t="s">
        <v>31</v>
      </c>
      <c r="J122" s="64" t="s">
        <v>31</v>
      </c>
      <c r="K122" s="64" t="s">
        <v>31</v>
      </c>
      <c r="L122" s="64" t="s">
        <v>31</v>
      </c>
      <c r="M122" s="64" t="s">
        <v>31</v>
      </c>
      <c r="N122" s="65">
        <v>726000</v>
      </c>
      <c r="O122" s="65">
        <v>726000</v>
      </c>
      <c r="P122" s="63"/>
      <c r="Q122" s="87"/>
    </row>
    <row r="123" spans="1:17" ht="15" customHeight="1">
      <c r="A123" s="11">
        <v>43632</v>
      </c>
      <c r="B123" s="199"/>
      <c r="C123" s="202"/>
      <c r="D123" s="156" t="s">
        <v>207</v>
      </c>
      <c r="E123" s="46" t="s">
        <v>75</v>
      </c>
      <c r="F123" s="46">
        <v>1</v>
      </c>
      <c r="G123" s="50">
        <v>45382</v>
      </c>
      <c r="H123" s="64" t="s">
        <v>30</v>
      </c>
      <c r="I123" s="64" t="s">
        <v>31</v>
      </c>
      <c r="J123" s="64" t="s">
        <v>31</v>
      </c>
      <c r="K123" s="64" t="s">
        <v>31</v>
      </c>
      <c r="L123" s="64" t="s">
        <v>31</v>
      </c>
      <c r="M123" s="64" t="s">
        <v>31</v>
      </c>
      <c r="N123" s="48">
        <v>44000</v>
      </c>
      <c r="O123" s="48">
        <v>44000</v>
      </c>
      <c r="P123" s="46"/>
      <c r="Q123" s="87"/>
    </row>
    <row r="124" spans="1:17" ht="15" customHeight="1">
      <c r="A124" s="11">
        <v>43562</v>
      </c>
      <c r="B124" s="199"/>
      <c r="C124" s="202"/>
      <c r="D124" s="156" t="s">
        <v>208</v>
      </c>
      <c r="E124" s="46" t="s">
        <v>51</v>
      </c>
      <c r="F124" s="46">
        <v>1</v>
      </c>
      <c r="G124" s="50">
        <v>45382</v>
      </c>
      <c r="H124" s="50" t="s">
        <v>30</v>
      </c>
      <c r="I124" s="50" t="s">
        <v>31</v>
      </c>
      <c r="J124" s="50" t="s">
        <v>31</v>
      </c>
      <c r="K124" s="50" t="s">
        <v>31</v>
      </c>
      <c r="L124" s="50" t="s">
        <v>31</v>
      </c>
      <c r="M124" s="50" t="s">
        <v>31</v>
      </c>
      <c r="N124" s="48">
        <v>330000</v>
      </c>
      <c r="O124" s="48">
        <v>198000</v>
      </c>
      <c r="P124" s="46"/>
      <c r="Q124" s="67"/>
    </row>
    <row r="125" spans="1:17" ht="15" customHeight="1">
      <c r="A125" s="11">
        <v>43645</v>
      </c>
      <c r="B125" s="199"/>
      <c r="C125" s="202"/>
      <c r="D125" s="156" t="s">
        <v>209</v>
      </c>
      <c r="E125" s="46" t="s">
        <v>148</v>
      </c>
      <c r="F125" s="46">
        <v>1</v>
      </c>
      <c r="G125" s="50" t="s">
        <v>117</v>
      </c>
      <c r="H125" s="50" t="s">
        <v>38</v>
      </c>
      <c r="I125" s="50"/>
      <c r="J125" s="50" t="s">
        <v>31</v>
      </c>
      <c r="K125" s="50"/>
      <c r="L125" s="50" t="s">
        <v>31</v>
      </c>
      <c r="M125" s="50"/>
      <c r="N125" s="48">
        <v>1000000</v>
      </c>
      <c r="O125" s="48">
        <v>233046</v>
      </c>
      <c r="P125" s="46" t="s">
        <v>49</v>
      </c>
      <c r="Q125" s="67" t="s">
        <v>210</v>
      </c>
    </row>
    <row r="126" spans="1:17" ht="15" customHeight="1">
      <c r="A126" s="11">
        <v>43667</v>
      </c>
      <c r="B126" s="199"/>
      <c r="C126" s="202"/>
      <c r="D126" s="156" t="s">
        <v>211</v>
      </c>
      <c r="E126" s="46" t="s">
        <v>35</v>
      </c>
      <c r="F126" s="46">
        <v>1</v>
      </c>
      <c r="G126" s="50">
        <v>45382</v>
      </c>
      <c r="H126" s="50" t="s">
        <v>30</v>
      </c>
      <c r="I126" s="50" t="s">
        <v>31</v>
      </c>
      <c r="J126" s="50" t="s">
        <v>31</v>
      </c>
      <c r="K126" s="50" t="s">
        <v>31</v>
      </c>
      <c r="L126" s="50" t="s">
        <v>31</v>
      </c>
      <c r="M126" s="50" t="s">
        <v>31</v>
      </c>
      <c r="N126" s="48">
        <v>330000</v>
      </c>
      <c r="O126" s="48">
        <v>330000</v>
      </c>
      <c r="P126" s="46"/>
      <c r="Q126" s="87"/>
    </row>
    <row r="127" spans="1:17" ht="15" customHeight="1">
      <c r="A127" s="11">
        <v>43641</v>
      </c>
      <c r="B127" s="199"/>
      <c r="C127" s="202"/>
      <c r="D127" s="156" t="s">
        <v>212</v>
      </c>
      <c r="E127" s="46" t="s">
        <v>51</v>
      </c>
      <c r="F127" s="46">
        <v>1</v>
      </c>
      <c r="G127" s="50" t="s">
        <v>117</v>
      </c>
      <c r="H127" s="50" t="s">
        <v>30</v>
      </c>
      <c r="I127" s="50" t="s">
        <v>31</v>
      </c>
      <c r="J127" s="50" t="s">
        <v>31</v>
      </c>
      <c r="K127" s="50" t="s">
        <v>31</v>
      </c>
      <c r="L127" s="50" t="s">
        <v>31</v>
      </c>
      <c r="M127" s="50" t="s">
        <v>31</v>
      </c>
      <c r="N127" s="48">
        <v>498300</v>
      </c>
      <c r="O127" s="48">
        <v>33550</v>
      </c>
      <c r="P127" s="46" t="s">
        <v>86</v>
      </c>
      <c r="Q127" s="67" t="s">
        <v>210</v>
      </c>
    </row>
    <row r="128" spans="1:17" ht="15" customHeight="1">
      <c r="A128" s="11">
        <v>43576</v>
      </c>
      <c r="B128" s="199"/>
      <c r="C128" s="202"/>
      <c r="D128" s="157" t="s">
        <v>213</v>
      </c>
      <c r="E128" s="54" t="s">
        <v>214</v>
      </c>
      <c r="F128" s="54">
        <v>1</v>
      </c>
      <c r="G128" s="68" t="s">
        <v>117</v>
      </c>
      <c r="H128" s="68" t="s">
        <v>30</v>
      </c>
      <c r="I128" s="68" t="s">
        <v>31</v>
      </c>
      <c r="J128" s="68" t="s">
        <v>31</v>
      </c>
      <c r="K128" s="68" t="s">
        <v>31</v>
      </c>
      <c r="L128" s="68" t="s">
        <v>31</v>
      </c>
      <c r="M128" s="68" t="s">
        <v>31</v>
      </c>
      <c r="N128" s="55">
        <v>88000</v>
      </c>
      <c r="O128" s="55">
        <v>88000</v>
      </c>
      <c r="P128" s="54"/>
      <c r="Q128" s="56"/>
    </row>
    <row r="129" spans="1:17" ht="15" customHeight="1">
      <c r="A129" s="11"/>
      <c r="B129" s="199"/>
      <c r="C129" s="205"/>
      <c r="D129" s="158">
        <f>+COUNTA(D119:D128)</f>
        <v>10</v>
      </c>
      <c r="E129" s="58"/>
      <c r="F129" s="58"/>
      <c r="G129" s="58"/>
      <c r="H129" s="58"/>
      <c r="I129" s="59">
        <f>SUMIF(I119:I128,"○",N119:N128)</f>
        <v>2209350</v>
      </c>
      <c r="J129" s="59">
        <f>SUMIF(J119:J128,"○",N119:N128)</f>
        <v>3209350</v>
      </c>
      <c r="K129" s="59">
        <f>SUMIF(K119:K128,"○",N119:N128)</f>
        <v>3692150</v>
      </c>
      <c r="L129" s="59">
        <f>SUMIF(L119:L128,"○",N119:N128)</f>
        <v>4692150</v>
      </c>
      <c r="M129" s="59">
        <f>SUMIF(M119:M128,"○",N119:N128)</f>
        <v>3692150</v>
      </c>
      <c r="N129" s="60">
        <f>SUM(N119:N128)</f>
        <v>4692150</v>
      </c>
      <c r="O129" s="60">
        <f>SUM(O119:O128)</f>
        <v>3328446</v>
      </c>
      <c r="P129" s="105">
        <f>SUMIF(P119:P128,"市内",O119:O128)</f>
        <v>1749396</v>
      </c>
      <c r="Q129" s="62"/>
    </row>
    <row r="130" spans="1:17" ht="15" customHeight="1">
      <c r="A130" s="11"/>
      <c r="B130" s="199"/>
      <c r="C130" s="201" t="s">
        <v>215</v>
      </c>
      <c r="D130" s="159" t="s">
        <v>216</v>
      </c>
      <c r="E130" s="63" t="s">
        <v>105</v>
      </c>
      <c r="F130" s="63">
        <v>3</v>
      </c>
      <c r="G130" s="64">
        <v>46112</v>
      </c>
      <c r="H130" s="64" t="s">
        <v>24</v>
      </c>
      <c r="I130" s="64"/>
      <c r="J130" s="64"/>
      <c r="K130" s="64" t="s">
        <v>31</v>
      </c>
      <c r="L130" s="64" t="s">
        <v>31</v>
      </c>
      <c r="M130" s="64" t="s">
        <v>31</v>
      </c>
      <c r="N130" s="113"/>
      <c r="O130" s="113"/>
      <c r="P130" s="63" t="s">
        <v>49</v>
      </c>
      <c r="Q130" s="87"/>
    </row>
    <row r="131" spans="1:17" ht="15" customHeight="1">
      <c r="A131" s="11">
        <v>43562</v>
      </c>
      <c r="B131" s="199"/>
      <c r="C131" s="202"/>
      <c r="D131" s="156" t="s">
        <v>217</v>
      </c>
      <c r="E131" s="46" t="s">
        <v>51</v>
      </c>
      <c r="F131" s="46">
        <v>1</v>
      </c>
      <c r="G131" s="50" t="s">
        <v>158</v>
      </c>
      <c r="H131" s="50" t="s">
        <v>218</v>
      </c>
      <c r="I131" s="50" t="s">
        <v>31</v>
      </c>
      <c r="J131" s="50" t="s">
        <v>31</v>
      </c>
      <c r="K131" s="50" t="s">
        <v>31</v>
      </c>
      <c r="L131" s="50" t="s">
        <v>31</v>
      </c>
      <c r="M131" s="50" t="s">
        <v>31</v>
      </c>
      <c r="N131" s="114"/>
      <c r="O131" s="114"/>
      <c r="P131" s="46"/>
      <c r="Q131" s="67"/>
    </row>
    <row r="132" spans="1:17" ht="15" customHeight="1">
      <c r="A132" s="11">
        <v>43645</v>
      </c>
      <c r="B132" s="199"/>
      <c r="C132" s="202"/>
      <c r="D132" s="156" t="s">
        <v>219</v>
      </c>
      <c r="E132" s="46" t="s">
        <v>148</v>
      </c>
      <c r="F132" s="46">
        <v>1</v>
      </c>
      <c r="G132" s="50" t="s">
        <v>158</v>
      </c>
      <c r="H132" s="50" t="s">
        <v>220</v>
      </c>
      <c r="I132" s="50"/>
      <c r="J132" s="50" t="s">
        <v>31</v>
      </c>
      <c r="K132" s="50"/>
      <c r="L132" s="50" t="s">
        <v>31</v>
      </c>
      <c r="M132" s="50"/>
      <c r="N132" s="114"/>
      <c r="O132" s="48">
        <v>118206</v>
      </c>
      <c r="P132" s="46" t="s">
        <v>49</v>
      </c>
      <c r="Q132" s="67" t="s">
        <v>210</v>
      </c>
    </row>
    <row r="133" spans="1:17" ht="15" customHeight="1">
      <c r="A133" s="11">
        <v>43617</v>
      </c>
      <c r="B133" s="199"/>
      <c r="C133" s="202"/>
      <c r="D133" s="156" t="s">
        <v>221</v>
      </c>
      <c r="E133" s="46" t="s">
        <v>51</v>
      </c>
      <c r="F133" s="46">
        <v>1</v>
      </c>
      <c r="G133" s="50" t="s">
        <v>158</v>
      </c>
      <c r="H133" s="50" t="s">
        <v>218</v>
      </c>
      <c r="I133" s="50" t="s">
        <v>31</v>
      </c>
      <c r="J133" s="50" t="s">
        <v>31</v>
      </c>
      <c r="K133" s="50" t="s">
        <v>31</v>
      </c>
      <c r="L133" s="50" t="s">
        <v>31</v>
      </c>
      <c r="M133" s="50" t="s">
        <v>31</v>
      </c>
      <c r="N133" s="48">
        <v>19250</v>
      </c>
      <c r="O133" s="48">
        <v>19250</v>
      </c>
      <c r="P133" s="46" t="s">
        <v>86</v>
      </c>
      <c r="Q133" s="87"/>
    </row>
    <row r="134" spans="1:17" ht="15" customHeight="1">
      <c r="A134" s="11">
        <v>43630</v>
      </c>
      <c r="B134" s="199"/>
      <c r="C134" s="202"/>
      <c r="D134" s="156" t="s">
        <v>222</v>
      </c>
      <c r="E134" s="46" t="s">
        <v>223</v>
      </c>
      <c r="F134" s="46">
        <v>1</v>
      </c>
      <c r="G134" s="50">
        <v>45382</v>
      </c>
      <c r="H134" s="50" t="s">
        <v>218</v>
      </c>
      <c r="I134" s="50" t="s">
        <v>31</v>
      </c>
      <c r="J134" s="50" t="s">
        <v>31</v>
      </c>
      <c r="K134" s="50" t="s">
        <v>31</v>
      </c>
      <c r="L134" s="50" t="s">
        <v>31</v>
      </c>
      <c r="M134" s="50" t="s">
        <v>31</v>
      </c>
      <c r="N134" s="48">
        <v>277200</v>
      </c>
      <c r="O134" s="48">
        <v>277200</v>
      </c>
      <c r="P134" s="46"/>
      <c r="Q134" s="87"/>
    </row>
    <row r="135" spans="1:17" ht="15" customHeight="1">
      <c r="A135" s="11">
        <v>43671</v>
      </c>
      <c r="B135" s="199"/>
      <c r="C135" s="202"/>
      <c r="D135" s="156" t="s">
        <v>224</v>
      </c>
      <c r="E135" s="46" t="s">
        <v>225</v>
      </c>
      <c r="F135" s="46">
        <v>1</v>
      </c>
      <c r="G135" s="50">
        <v>45382</v>
      </c>
      <c r="H135" s="50" t="s">
        <v>218</v>
      </c>
      <c r="I135" s="68" t="s">
        <v>31</v>
      </c>
      <c r="J135" s="68" t="s">
        <v>31</v>
      </c>
      <c r="K135" s="68" t="s">
        <v>31</v>
      </c>
      <c r="L135" s="68" t="s">
        <v>31</v>
      </c>
      <c r="M135" s="68" t="s">
        <v>31</v>
      </c>
      <c r="N135" s="55">
        <v>330000</v>
      </c>
      <c r="O135" s="55">
        <v>330000</v>
      </c>
      <c r="P135" s="46"/>
      <c r="Q135" s="87"/>
    </row>
    <row r="136" spans="1:17" ht="15" customHeight="1">
      <c r="A136" s="11">
        <v>43576</v>
      </c>
      <c r="B136" s="199"/>
      <c r="C136" s="202"/>
      <c r="D136" s="157" t="s">
        <v>226</v>
      </c>
      <c r="E136" s="54" t="s">
        <v>214</v>
      </c>
      <c r="F136" s="54">
        <v>1</v>
      </c>
      <c r="G136" s="68" t="s">
        <v>158</v>
      </c>
      <c r="H136" s="68" t="s">
        <v>218</v>
      </c>
      <c r="I136" s="68" t="s">
        <v>31</v>
      </c>
      <c r="J136" s="68" t="s">
        <v>31</v>
      </c>
      <c r="K136" s="68" t="s">
        <v>31</v>
      </c>
      <c r="L136" s="68" t="s">
        <v>31</v>
      </c>
      <c r="M136" s="68" t="s">
        <v>31</v>
      </c>
      <c r="N136" s="55">
        <v>33000</v>
      </c>
      <c r="O136" s="55">
        <v>33000</v>
      </c>
      <c r="P136" s="54"/>
      <c r="Q136" s="93"/>
    </row>
    <row r="137" spans="1:17" ht="15" customHeight="1">
      <c r="A137" s="11"/>
      <c r="B137" s="199"/>
      <c r="C137" s="205"/>
      <c r="D137" s="158">
        <f>+COUNTA(D130:D136)</f>
        <v>7</v>
      </c>
      <c r="E137" s="58"/>
      <c r="F137" s="58"/>
      <c r="G137" s="58"/>
      <c r="H137" s="58"/>
      <c r="I137" s="59">
        <f>SUMIF(I130:I136,"○",N130:N136)</f>
        <v>659450</v>
      </c>
      <c r="J137" s="59">
        <f>SUMIF(J130:J136,"○",N130:N136)</f>
        <v>659450</v>
      </c>
      <c r="K137" s="59">
        <f>SUMIF(K130:K136,"○",N130:N136)</f>
        <v>659450</v>
      </c>
      <c r="L137" s="59">
        <f>SUMIF(L130:L136,"○",N130:N136)</f>
        <v>659450</v>
      </c>
      <c r="M137" s="59">
        <f>SUMIF(M130:M136,"○",N130:N136)</f>
        <v>659450</v>
      </c>
      <c r="N137" s="60">
        <f>SUM(N130:N136)</f>
        <v>659450</v>
      </c>
      <c r="O137" s="60">
        <f>SUM(O130:O136)</f>
        <v>777656</v>
      </c>
      <c r="P137" s="105">
        <f>SUMIF(P130:P136,"市内",O130:O136)</f>
        <v>137456</v>
      </c>
      <c r="Q137" s="62"/>
    </row>
    <row r="138" spans="1:17" ht="15" customHeight="1">
      <c r="A138" s="11">
        <v>43580</v>
      </c>
      <c r="B138" s="199"/>
      <c r="C138" s="201" t="s">
        <v>227</v>
      </c>
      <c r="D138" s="159" t="s">
        <v>228</v>
      </c>
      <c r="E138" s="63" t="s">
        <v>144</v>
      </c>
      <c r="F138" s="63">
        <v>1</v>
      </c>
      <c r="G138" s="64">
        <v>45382</v>
      </c>
      <c r="H138" s="64" t="s">
        <v>30</v>
      </c>
      <c r="I138" s="64" t="s">
        <v>31</v>
      </c>
      <c r="J138" s="64" t="s">
        <v>31</v>
      </c>
      <c r="K138" s="64" t="s">
        <v>31</v>
      </c>
      <c r="L138" s="64" t="s">
        <v>31</v>
      </c>
      <c r="M138" s="64" t="s">
        <v>31</v>
      </c>
      <c r="N138" s="65">
        <v>458700</v>
      </c>
      <c r="O138" s="65">
        <v>458700</v>
      </c>
      <c r="P138" s="63" t="s">
        <v>49</v>
      </c>
      <c r="Q138" s="87"/>
    </row>
    <row r="139" spans="1:17" ht="15" customHeight="1">
      <c r="A139" s="11">
        <v>43670</v>
      </c>
      <c r="B139" s="199"/>
      <c r="C139" s="202"/>
      <c r="D139" s="156" t="s">
        <v>229</v>
      </c>
      <c r="E139" s="46" t="s">
        <v>225</v>
      </c>
      <c r="F139" s="46">
        <v>1</v>
      </c>
      <c r="G139" s="50">
        <v>45382</v>
      </c>
      <c r="H139" s="50" t="s">
        <v>30</v>
      </c>
      <c r="I139" s="50" t="s">
        <v>31</v>
      </c>
      <c r="J139" s="50" t="s">
        <v>31</v>
      </c>
      <c r="K139" s="50" t="s">
        <v>31</v>
      </c>
      <c r="L139" s="50" t="s">
        <v>31</v>
      </c>
      <c r="M139" s="50" t="s">
        <v>31</v>
      </c>
      <c r="N139" s="48">
        <v>330000</v>
      </c>
      <c r="O139" s="48">
        <v>330000</v>
      </c>
      <c r="P139" s="46"/>
      <c r="Q139" s="87"/>
    </row>
    <row r="140" spans="1:17" ht="15" customHeight="1">
      <c r="A140" s="11"/>
      <c r="B140" s="199"/>
      <c r="C140" s="202"/>
      <c r="D140" s="156" t="s">
        <v>230</v>
      </c>
      <c r="E140" s="46" t="s">
        <v>105</v>
      </c>
      <c r="F140" s="46">
        <v>3</v>
      </c>
      <c r="G140" s="50">
        <v>46112</v>
      </c>
      <c r="H140" s="64" t="s">
        <v>24</v>
      </c>
      <c r="I140" s="64"/>
      <c r="J140" s="64"/>
      <c r="K140" s="50" t="s">
        <v>31</v>
      </c>
      <c r="L140" s="50" t="s">
        <v>31</v>
      </c>
      <c r="M140" s="50" t="s">
        <v>31</v>
      </c>
      <c r="N140" s="114"/>
      <c r="O140" s="114"/>
      <c r="P140" s="46" t="s">
        <v>49</v>
      </c>
      <c r="Q140" s="87"/>
    </row>
    <row r="141" spans="1:17" ht="15" customHeight="1">
      <c r="A141" s="11">
        <v>43562</v>
      </c>
      <c r="B141" s="199"/>
      <c r="C141" s="202"/>
      <c r="D141" s="156" t="s">
        <v>231</v>
      </c>
      <c r="E141" s="46" t="s">
        <v>51</v>
      </c>
      <c r="F141" s="46">
        <v>1</v>
      </c>
      <c r="G141" s="50" t="s">
        <v>158</v>
      </c>
      <c r="H141" s="50" t="s">
        <v>30</v>
      </c>
      <c r="I141" s="50" t="s">
        <v>31</v>
      </c>
      <c r="J141" s="50" t="s">
        <v>31</v>
      </c>
      <c r="K141" s="50" t="s">
        <v>31</v>
      </c>
      <c r="L141" s="50" t="s">
        <v>31</v>
      </c>
      <c r="M141" s="50" t="s">
        <v>31</v>
      </c>
      <c r="N141" s="114"/>
      <c r="O141" s="114"/>
      <c r="P141" s="46"/>
      <c r="Q141" s="67"/>
    </row>
    <row r="142" spans="1:17" ht="15" customHeight="1">
      <c r="A142" s="11">
        <v>43628</v>
      </c>
      <c r="B142" s="199"/>
      <c r="C142" s="202"/>
      <c r="D142" s="156" t="s">
        <v>232</v>
      </c>
      <c r="E142" s="46" t="s">
        <v>233</v>
      </c>
      <c r="F142" s="46">
        <v>1</v>
      </c>
      <c r="G142" s="50">
        <v>45382</v>
      </c>
      <c r="H142" s="50" t="s">
        <v>30</v>
      </c>
      <c r="I142" s="50" t="s">
        <v>31</v>
      </c>
      <c r="J142" s="50" t="s">
        <v>31</v>
      </c>
      <c r="K142" s="50" t="s">
        <v>31</v>
      </c>
      <c r="L142" s="50" t="s">
        <v>31</v>
      </c>
      <c r="M142" s="50" t="s">
        <v>31</v>
      </c>
      <c r="N142" s="48">
        <v>184800</v>
      </c>
      <c r="O142" s="48">
        <v>184800</v>
      </c>
      <c r="P142" s="46"/>
      <c r="Q142" s="87"/>
    </row>
    <row r="143" spans="1:17" ht="15" customHeight="1">
      <c r="A143" s="11">
        <v>43617</v>
      </c>
      <c r="B143" s="199"/>
      <c r="C143" s="202"/>
      <c r="D143" s="156" t="s">
        <v>234</v>
      </c>
      <c r="E143" s="46" t="s">
        <v>51</v>
      </c>
      <c r="F143" s="46">
        <v>1</v>
      </c>
      <c r="G143" s="50">
        <v>45382</v>
      </c>
      <c r="H143" s="50" t="s">
        <v>30</v>
      </c>
      <c r="I143" s="50" t="s">
        <v>31</v>
      </c>
      <c r="J143" s="50" t="s">
        <v>31</v>
      </c>
      <c r="K143" s="50" t="s">
        <v>31</v>
      </c>
      <c r="L143" s="50" t="s">
        <v>31</v>
      </c>
      <c r="M143" s="50" t="s">
        <v>31</v>
      </c>
      <c r="N143" s="48">
        <v>14850</v>
      </c>
      <c r="O143" s="48">
        <v>14850</v>
      </c>
      <c r="P143" s="46" t="s">
        <v>49</v>
      </c>
      <c r="Q143" s="87"/>
    </row>
    <row r="144" spans="1:17" ht="15" customHeight="1">
      <c r="A144" s="11">
        <v>43576</v>
      </c>
      <c r="B144" s="199"/>
      <c r="C144" s="202"/>
      <c r="D144" s="156" t="s">
        <v>235</v>
      </c>
      <c r="E144" s="46" t="s">
        <v>236</v>
      </c>
      <c r="F144" s="46">
        <v>1</v>
      </c>
      <c r="G144" s="50" t="s">
        <v>158</v>
      </c>
      <c r="H144" s="50" t="s">
        <v>30</v>
      </c>
      <c r="I144" s="50" t="s">
        <v>25</v>
      </c>
      <c r="J144" s="50" t="s">
        <v>31</v>
      </c>
      <c r="K144" s="50" t="s">
        <v>31</v>
      </c>
      <c r="L144" s="50" t="s">
        <v>31</v>
      </c>
      <c r="M144" s="50" t="s">
        <v>31</v>
      </c>
      <c r="N144" s="48">
        <v>33000</v>
      </c>
      <c r="O144" s="48">
        <v>33000</v>
      </c>
      <c r="P144" s="46"/>
      <c r="Q144" s="67"/>
    </row>
    <row r="145" spans="1:17" ht="15" customHeight="1">
      <c r="A145" s="11">
        <v>43644</v>
      </c>
      <c r="B145" s="199"/>
      <c r="C145" s="202"/>
      <c r="D145" s="157" t="s">
        <v>237</v>
      </c>
      <c r="E145" s="54" t="s">
        <v>148</v>
      </c>
      <c r="F145" s="54">
        <v>1</v>
      </c>
      <c r="G145" s="68" t="s">
        <v>158</v>
      </c>
      <c r="H145" s="68" t="s">
        <v>38</v>
      </c>
      <c r="I145" s="68"/>
      <c r="J145" s="68" t="s">
        <v>31</v>
      </c>
      <c r="K145" s="68"/>
      <c r="L145" s="68" t="s">
        <v>31</v>
      </c>
      <c r="M145" s="68"/>
      <c r="N145" s="115"/>
      <c r="O145" s="55">
        <v>88946</v>
      </c>
      <c r="P145" s="54" t="s">
        <v>49</v>
      </c>
      <c r="Q145" s="93" t="s">
        <v>210</v>
      </c>
    </row>
    <row r="146" spans="1:17" ht="15" customHeight="1">
      <c r="A146" s="11"/>
      <c r="B146" s="199"/>
      <c r="C146" s="205"/>
      <c r="D146" s="158">
        <f>+COUNTA(D138:D145)</f>
        <v>8</v>
      </c>
      <c r="E146" s="58"/>
      <c r="F146" s="58"/>
      <c r="G146" s="58"/>
      <c r="H146" s="58"/>
      <c r="I146" s="59">
        <f>SUMIF(I138:I145,"○",N138:N145)</f>
        <v>1021350</v>
      </c>
      <c r="J146" s="59">
        <f>SUMIF(J138:J145,"○",N138:N145)</f>
        <v>1021350</v>
      </c>
      <c r="K146" s="59">
        <f>SUMIF(K138:K145,"○",N138:N145)</f>
        <v>1021350</v>
      </c>
      <c r="L146" s="59">
        <f>SUMIF(L138:L145,"○",N138:N145)</f>
        <v>1021350</v>
      </c>
      <c r="M146" s="59">
        <f>SUMIF(M138:M145,"○",N138:N145)</f>
        <v>1021350</v>
      </c>
      <c r="N146" s="60">
        <f>SUM(N138:N145)</f>
        <v>1021350</v>
      </c>
      <c r="O146" s="60">
        <f>SUM(O138:O145)</f>
        <v>1110296</v>
      </c>
      <c r="P146" s="105">
        <f>SUMIF(P138:P145,"市内",O138:O145)</f>
        <v>562496</v>
      </c>
      <c r="Q146" s="62"/>
    </row>
    <row r="147" spans="1:17" ht="15" customHeight="1">
      <c r="A147" s="11">
        <v>43580</v>
      </c>
      <c r="B147" s="199"/>
      <c r="C147" s="201" t="s">
        <v>238</v>
      </c>
      <c r="D147" s="159" t="s">
        <v>239</v>
      </c>
      <c r="E147" s="63" t="s">
        <v>240</v>
      </c>
      <c r="F147" s="63">
        <v>1</v>
      </c>
      <c r="G147" s="64">
        <v>45382</v>
      </c>
      <c r="H147" s="64" t="s">
        <v>30</v>
      </c>
      <c r="I147" s="64" t="s">
        <v>31</v>
      </c>
      <c r="J147" s="64" t="s">
        <v>31</v>
      </c>
      <c r="K147" s="64" t="s">
        <v>31</v>
      </c>
      <c r="L147" s="64" t="s">
        <v>31</v>
      </c>
      <c r="M147" s="64" t="s">
        <v>31</v>
      </c>
      <c r="N147" s="65">
        <v>768240</v>
      </c>
      <c r="O147" s="65">
        <v>768240</v>
      </c>
      <c r="P147" s="63" t="s">
        <v>49</v>
      </c>
      <c r="Q147" s="87"/>
    </row>
    <row r="148" spans="1:17" ht="15" customHeight="1">
      <c r="A148" s="11"/>
      <c r="B148" s="199"/>
      <c r="C148" s="202"/>
      <c r="D148" s="159" t="s">
        <v>241</v>
      </c>
      <c r="E148" s="63" t="s">
        <v>105</v>
      </c>
      <c r="F148" s="63">
        <v>3</v>
      </c>
      <c r="G148" s="64">
        <v>46112</v>
      </c>
      <c r="H148" s="64" t="s">
        <v>24</v>
      </c>
      <c r="I148" s="64"/>
      <c r="J148" s="64"/>
      <c r="K148" s="64" t="s">
        <v>31</v>
      </c>
      <c r="L148" s="64" t="s">
        <v>31</v>
      </c>
      <c r="M148" s="64" t="s">
        <v>31</v>
      </c>
      <c r="N148" s="114"/>
      <c r="O148" s="114"/>
      <c r="P148" s="63" t="s">
        <v>49</v>
      </c>
      <c r="Q148" s="87"/>
    </row>
    <row r="149" spans="1:17" ht="15" customHeight="1">
      <c r="A149" s="11">
        <v>43562</v>
      </c>
      <c r="B149" s="199"/>
      <c r="C149" s="202"/>
      <c r="D149" s="156" t="s">
        <v>242</v>
      </c>
      <c r="E149" s="46" t="s">
        <v>51</v>
      </c>
      <c r="F149" s="46">
        <v>1</v>
      </c>
      <c r="G149" s="50" t="s">
        <v>158</v>
      </c>
      <c r="H149" s="50" t="s">
        <v>30</v>
      </c>
      <c r="I149" s="50" t="s">
        <v>31</v>
      </c>
      <c r="J149" s="50" t="s">
        <v>31</v>
      </c>
      <c r="K149" s="50" t="s">
        <v>31</v>
      </c>
      <c r="L149" s="50" t="s">
        <v>31</v>
      </c>
      <c r="M149" s="50" t="s">
        <v>31</v>
      </c>
      <c r="N149" s="114"/>
      <c r="O149" s="114"/>
      <c r="P149" s="46"/>
      <c r="Q149" s="67"/>
    </row>
    <row r="150" spans="1:17" ht="15" customHeight="1">
      <c r="A150" s="11">
        <v>43667</v>
      </c>
      <c r="B150" s="199"/>
      <c r="C150" s="202"/>
      <c r="D150" s="156" t="s">
        <v>243</v>
      </c>
      <c r="E150" s="46" t="s">
        <v>225</v>
      </c>
      <c r="F150" s="46">
        <v>1</v>
      </c>
      <c r="G150" s="50">
        <v>45382</v>
      </c>
      <c r="H150" s="50" t="s">
        <v>30</v>
      </c>
      <c r="I150" s="50" t="s">
        <v>31</v>
      </c>
      <c r="J150" s="50" t="s">
        <v>31</v>
      </c>
      <c r="K150" s="50" t="s">
        <v>31</v>
      </c>
      <c r="L150" s="50" t="s">
        <v>31</v>
      </c>
      <c r="M150" s="50" t="s">
        <v>31</v>
      </c>
      <c r="N150" s="48">
        <v>330000</v>
      </c>
      <c r="O150" s="48">
        <v>330000</v>
      </c>
      <c r="P150" s="46"/>
      <c r="Q150" s="87"/>
    </row>
    <row r="151" spans="1:17" ht="15" customHeight="1">
      <c r="A151" s="11">
        <v>43617</v>
      </c>
      <c r="B151" s="199"/>
      <c r="C151" s="202"/>
      <c r="D151" s="156" t="s">
        <v>244</v>
      </c>
      <c r="E151" s="46" t="s">
        <v>51</v>
      </c>
      <c r="F151" s="46">
        <v>1</v>
      </c>
      <c r="G151" s="50">
        <v>45382</v>
      </c>
      <c r="H151" s="50" t="s">
        <v>30</v>
      </c>
      <c r="I151" s="50" t="s">
        <v>31</v>
      </c>
      <c r="J151" s="50" t="s">
        <v>31</v>
      </c>
      <c r="K151" s="50" t="s">
        <v>31</v>
      </c>
      <c r="L151" s="50" t="s">
        <v>31</v>
      </c>
      <c r="M151" s="50" t="s">
        <v>31</v>
      </c>
      <c r="N151" s="48">
        <v>19250</v>
      </c>
      <c r="O151" s="48">
        <v>19250</v>
      </c>
      <c r="P151" s="46" t="s">
        <v>49</v>
      </c>
      <c r="Q151" s="87"/>
    </row>
    <row r="152" spans="1:17" ht="15" customHeight="1">
      <c r="A152" s="11">
        <v>43641</v>
      </c>
      <c r="B152" s="199"/>
      <c r="C152" s="202"/>
      <c r="D152" s="156" t="s">
        <v>245</v>
      </c>
      <c r="E152" s="46" t="s">
        <v>51</v>
      </c>
      <c r="F152" s="46">
        <v>1</v>
      </c>
      <c r="G152" s="50" t="s">
        <v>158</v>
      </c>
      <c r="H152" s="50" t="s">
        <v>30</v>
      </c>
      <c r="I152" s="50" t="s">
        <v>31</v>
      </c>
      <c r="J152" s="50" t="s">
        <v>31</v>
      </c>
      <c r="K152" s="50" t="s">
        <v>31</v>
      </c>
      <c r="L152" s="50" t="s">
        <v>31</v>
      </c>
      <c r="M152" s="50" t="s">
        <v>31</v>
      </c>
      <c r="N152" s="114"/>
      <c r="O152" s="48">
        <v>33550</v>
      </c>
      <c r="P152" s="46" t="s">
        <v>49</v>
      </c>
      <c r="Q152" s="67" t="s">
        <v>210</v>
      </c>
    </row>
    <row r="153" spans="1:17" ht="15" customHeight="1">
      <c r="A153" s="11">
        <v>43626</v>
      </c>
      <c r="B153" s="199"/>
      <c r="C153" s="202"/>
      <c r="D153" s="156" t="s">
        <v>246</v>
      </c>
      <c r="E153" s="46" t="s">
        <v>223</v>
      </c>
      <c r="F153" s="46">
        <v>1</v>
      </c>
      <c r="G153" s="50">
        <v>45382</v>
      </c>
      <c r="H153" s="50" t="s">
        <v>30</v>
      </c>
      <c r="I153" s="50" t="s">
        <v>31</v>
      </c>
      <c r="J153" s="50" t="s">
        <v>31</v>
      </c>
      <c r="K153" s="50" t="s">
        <v>31</v>
      </c>
      <c r="L153" s="50" t="s">
        <v>31</v>
      </c>
      <c r="M153" s="50" t="s">
        <v>31</v>
      </c>
      <c r="N153" s="48">
        <v>171600</v>
      </c>
      <c r="O153" s="48">
        <v>171600</v>
      </c>
      <c r="P153" s="46"/>
      <c r="Q153" s="87"/>
    </row>
    <row r="154" spans="1:17" ht="15" customHeight="1">
      <c r="A154" s="11">
        <v>43576</v>
      </c>
      <c r="B154" s="199"/>
      <c r="C154" s="202"/>
      <c r="D154" s="156" t="s">
        <v>247</v>
      </c>
      <c r="E154" s="46" t="s">
        <v>236</v>
      </c>
      <c r="F154" s="46">
        <v>1</v>
      </c>
      <c r="G154" s="50" t="s">
        <v>158</v>
      </c>
      <c r="H154" s="50" t="s">
        <v>30</v>
      </c>
      <c r="I154" s="50" t="s">
        <v>31</v>
      </c>
      <c r="J154" s="50" t="s">
        <v>31</v>
      </c>
      <c r="K154" s="50" t="s">
        <v>31</v>
      </c>
      <c r="L154" s="50" t="s">
        <v>31</v>
      </c>
      <c r="M154" s="50" t="s">
        <v>31</v>
      </c>
      <c r="N154" s="48">
        <v>33000</v>
      </c>
      <c r="O154" s="48">
        <v>33000</v>
      </c>
      <c r="P154" s="46"/>
      <c r="Q154" s="67"/>
    </row>
    <row r="155" spans="1:17" ht="15" customHeight="1">
      <c r="A155" s="11">
        <v>43644</v>
      </c>
      <c r="B155" s="199"/>
      <c r="C155" s="202"/>
      <c r="D155" s="157" t="s">
        <v>248</v>
      </c>
      <c r="E155" s="54" t="s">
        <v>148</v>
      </c>
      <c r="F155" s="54">
        <v>1</v>
      </c>
      <c r="G155" s="68" t="s">
        <v>158</v>
      </c>
      <c r="H155" s="68" t="s">
        <v>38</v>
      </c>
      <c r="I155" s="68"/>
      <c r="J155" s="68" t="s">
        <v>31</v>
      </c>
      <c r="K155" s="68"/>
      <c r="L155" s="68" t="s">
        <v>31</v>
      </c>
      <c r="M155" s="68"/>
      <c r="N155" s="115"/>
      <c r="O155" s="55">
        <v>105589</v>
      </c>
      <c r="P155" s="54" t="s">
        <v>49</v>
      </c>
      <c r="Q155" s="93"/>
    </row>
    <row r="156" spans="1:17" ht="15" customHeight="1">
      <c r="A156" s="11"/>
      <c r="B156" s="199"/>
      <c r="C156" s="205"/>
      <c r="D156" s="158">
        <f>+COUNTA(D147:D155)</f>
        <v>9</v>
      </c>
      <c r="E156" s="58"/>
      <c r="F156" s="58"/>
      <c r="G156" s="58"/>
      <c r="H156" s="58"/>
      <c r="I156" s="59">
        <f>SUMIF(I147:I155,"○",N147:N155)</f>
        <v>1322090</v>
      </c>
      <c r="J156" s="59">
        <f>SUMIF(J147:J155,"○",N147:N155)</f>
        <v>1322090</v>
      </c>
      <c r="K156" s="59">
        <f>SUMIF(K147:K155,"○",N147:N155)</f>
        <v>1322090</v>
      </c>
      <c r="L156" s="59">
        <f>SUMIF(L147:L155,"○",N147:N155)</f>
        <v>1322090</v>
      </c>
      <c r="M156" s="59">
        <f>SUMIF(M147:M155,"○",N147:N155)</f>
        <v>1322090</v>
      </c>
      <c r="N156" s="60">
        <f>SUM(N147:N155)</f>
        <v>1322090</v>
      </c>
      <c r="O156" s="60">
        <f>SUM(O147:O155)</f>
        <v>1461229</v>
      </c>
      <c r="P156" s="105">
        <f>SUMIF(P147:P155,"市内",O147:O155)</f>
        <v>926629</v>
      </c>
      <c r="Q156" s="62"/>
    </row>
    <row r="157" spans="1:17" ht="15" customHeight="1">
      <c r="A157" s="11"/>
      <c r="B157" s="199"/>
      <c r="C157" s="201" t="s">
        <v>249</v>
      </c>
      <c r="D157" s="159" t="s">
        <v>250</v>
      </c>
      <c r="E157" s="63" t="s">
        <v>105</v>
      </c>
      <c r="F157" s="63">
        <v>3</v>
      </c>
      <c r="G157" s="64">
        <v>46112</v>
      </c>
      <c r="H157" s="64" t="s">
        <v>24</v>
      </c>
      <c r="I157" s="64"/>
      <c r="J157" s="64"/>
      <c r="K157" s="64" t="s">
        <v>31</v>
      </c>
      <c r="L157" s="64" t="s">
        <v>31</v>
      </c>
      <c r="M157" s="64" t="s">
        <v>31</v>
      </c>
      <c r="N157" s="113"/>
      <c r="O157" s="113"/>
      <c r="P157" s="63" t="s">
        <v>49</v>
      </c>
      <c r="Q157" s="87"/>
    </row>
    <row r="158" spans="1:17" ht="15" customHeight="1">
      <c r="A158" s="11">
        <v>43670</v>
      </c>
      <c r="B158" s="199"/>
      <c r="C158" s="202"/>
      <c r="D158" s="156" t="s">
        <v>251</v>
      </c>
      <c r="E158" s="46" t="s">
        <v>225</v>
      </c>
      <c r="F158" s="46">
        <v>1</v>
      </c>
      <c r="G158" s="50">
        <v>45382</v>
      </c>
      <c r="H158" s="50" t="s">
        <v>30</v>
      </c>
      <c r="I158" s="50" t="s">
        <v>31</v>
      </c>
      <c r="J158" s="50" t="s">
        <v>31</v>
      </c>
      <c r="K158" s="50" t="s">
        <v>31</v>
      </c>
      <c r="L158" s="50" t="s">
        <v>31</v>
      </c>
      <c r="M158" s="50" t="s">
        <v>31</v>
      </c>
      <c r="N158" s="48">
        <v>382800</v>
      </c>
      <c r="O158" s="48">
        <v>382800</v>
      </c>
      <c r="P158" s="46"/>
      <c r="Q158" s="87"/>
    </row>
    <row r="159" spans="1:17" ht="15" customHeight="1">
      <c r="A159" s="11">
        <v>43562</v>
      </c>
      <c r="B159" s="199"/>
      <c r="C159" s="202"/>
      <c r="D159" s="156" t="s">
        <v>252</v>
      </c>
      <c r="E159" s="46" t="s">
        <v>51</v>
      </c>
      <c r="F159" s="46">
        <v>1</v>
      </c>
      <c r="G159" s="50" t="s">
        <v>158</v>
      </c>
      <c r="H159" s="50" t="s">
        <v>30</v>
      </c>
      <c r="I159" s="50" t="s">
        <v>31</v>
      </c>
      <c r="J159" s="50" t="s">
        <v>31</v>
      </c>
      <c r="K159" s="50" t="s">
        <v>31</v>
      </c>
      <c r="L159" s="50" t="s">
        <v>31</v>
      </c>
      <c r="M159" s="50" t="s">
        <v>31</v>
      </c>
      <c r="N159" s="114"/>
      <c r="O159" s="114"/>
      <c r="P159" s="46"/>
      <c r="Q159" s="67"/>
    </row>
    <row r="160" spans="1:17" ht="15" customHeight="1">
      <c r="A160" s="11">
        <v>43617</v>
      </c>
      <c r="B160" s="199"/>
      <c r="C160" s="202"/>
      <c r="D160" s="156" t="s">
        <v>253</v>
      </c>
      <c r="E160" s="46" t="s">
        <v>51</v>
      </c>
      <c r="F160" s="46">
        <v>1</v>
      </c>
      <c r="G160" s="50">
        <v>45382</v>
      </c>
      <c r="H160" s="50" t="s">
        <v>30</v>
      </c>
      <c r="I160" s="50" t="s">
        <v>31</v>
      </c>
      <c r="J160" s="50" t="s">
        <v>31</v>
      </c>
      <c r="K160" s="50" t="s">
        <v>31</v>
      </c>
      <c r="L160" s="50" t="s">
        <v>31</v>
      </c>
      <c r="M160" s="50" t="s">
        <v>31</v>
      </c>
      <c r="N160" s="48">
        <v>19250</v>
      </c>
      <c r="O160" s="48">
        <v>19250</v>
      </c>
      <c r="P160" s="46" t="s">
        <v>49</v>
      </c>
      <c r="Q160" s="87"/>
    </row>
    <row r="161" spans="1:17" ht="15" customHeight="1">
      <c r="A161" s="11">
        <v>43641</v>
      </c>
      <c r="B161" s="199"/>
      <c r="C161" s="202"/>
      <c r="D161" s="156" t="s">
        <v>254</v>
      </c>
      <c r="E161" s="46" t="s">
        <v>51</v>
      </c>
      <c r="F161" s="46">
        <v>1</v>
      </c>
      <c r="G161" s="50" t="s">
        <v>158</v>
      </c>
      <c r="H161" s="50" t="s">
        <v>30</v>
      </c>
      <c r="I161" s="50" t="s">
        <v>31</v>
      </c>
      <c r="J161" s="50" t="s">
        <v>31</v>
      </c>
      <c r="K161" s="50" t="s">
        <v>31</v>
      </c>
      <c r="L161" s="50" t="s">
        <v>31</v>
      </c>
      <c r="M161" s="50" t="s">
        <v>31</v>
      </c>
      <c r="N161" s="114"/>
      <c r="O161" s="48">
        <v>39050</v>
      </c>
      <c r="P161" s="46" t="s">
        <v>49</v>
      </c>
      <c r="Q161" s="67" t="s">
        <v>210</v>
      </c>
    </row>
    <row r="162" spans="1:17" ht="15" customHeight="1">
      <c r="A162" s="11">
        <v>43626</v>
      </c>
      <c r="B162" s="199"/>
      <c r="C162" s="202"/>
      <c r="D162" s="156" t="s">
        <v>255</v>
      </c>
      <c r="E162" s="46" t="s">
        <v>223</v>
      </c>
      <c r="F162" s="46">
        <v>1</v>
      </c>
      <c r="G162" s="50">
        <v>45382</v>
      </c>
      <c r="H162" s="50" t="s">
        <v>30</v>
      </c>
      <c r="I162" s="50" t="s">
        <v>31</v>
      </c>
      <c r="J162" s="50" t="s">
        <v>31</v>
      </c>
      <c r="K162" s="50" t="s">
        <v>31</v>
      </c>
      <c r="L162" s="50" t="s">
        <v>31</v>
      </c>
      <c r="M162" s="50" t="s">
        <v>31</v>
      </c>
      <c r="N162" s="48">
        <v>171600</v>
      </c>
      <c r="O162" s="48">
        <v>171600</v>
      </c>
      <c r="P162" s="46"/>
      <c r="Q162" s="87"/>
    </row>
    <row r="163" spans="1:17" ht="15" customHeight="1">
      <c r="A163" s="11">
        <v>43579</v>
      </c>
      <c r="B163" s="199"/>
      <c r="C163" s="202"/>
      <c r="D163" s="156" t="s">
        <v>256</v>
      </c>
      <c r="E163" s="46" t="s">
        <v>257</v>
      </c>
      <c r="F163" s="46">
        <v>1</v>
      </c>
      <c r="G163" s="50">
        <v>45382</v>
      </c>
      <c r="H163" s="50" t="s">
        <v>30</v>
      </c>
      <c r="I163" s="50" t="s">
        <v>31</v>
      </c>
      <c r="J163" s="50" t="s">
        <v>31</v>
      </c>
      <c r="K163" s="50" t="s">
        <v>31</v>
      </c>
      <c r="L163" s="50" t="s">
        <v>31</v>
      </c>
      <c r="M163" s="50" t="s">
        <v>31</v>
      </c>
      <c r="N163" s="48">
        <v>1161930</v>
      </c>
      <c r="O163" s="48">
        <v>1161930</v>
      </c>
      <c r="P163" s="46" t="s">
        <v>49</v>
      </c>
      <c r="Q163" s="87"/>
    </row>
    <row r="164" spans="1:17" ht="15" customHeight="1">
      <c r="A164" s="11">
        <v>43576</v>
      </c>
      <c r="B164" s="199"/>
      <c r="C164" s="202"/>
      <c r="D164" s="156" t="s">
        <v>258</v>
      </c>
      <c r="E164" s="46" t="s">
        <v>236</v>
      </c>
      <c r="F164" s="46">
        <v>1</v>
      </c>
      <c r="G164" s="50">
        <v>44469</v>
      </c>
      <c r="H164" s="50" t="s">
        <v>30</v>
      </c>
      <c r="I164" s="50" t="s">
        <v>31</v>
      </c>
      <c r="J164" s="50" t="s">
        <v>31</v>
      </c>
      <c r="K164" s="50" t="s">
        <v>31</v>
      </c>
      <c r="L164" s="50" t="s">
        <v>31</v>
      </c>
      <c r="M164" s="50" t="s">
        <v>31</v>
      </c>
      <c r="N164" s="48">
        <v>33000</v>
      </c>
      <c r="O164" s="48">
        <v>33000</v>
      </c>
      <c r="P164" s="46"/>
      <c r="Q164" s="67"/>
    </row>
    <row r="165" spans="1:17" ht="15" customHeight="1">
      <c r="A165" s="11">
        <v>43644</v>
      </c>
      <c r="B165" s="199"/>
      <c r="C165" s="202"/>
      <c r="D165" s="157" t="s">
        <v>259</v>
      </c>
      <c r="E165" s="54" t="s">
        <v>148</v>
      </c>
      <c r="F165" s="54">
        <v>1</v>
      </c>
      <c r="G165" s="68" t="s">
        <v>158</v>
      </c>
      <c r="H165" s="68" t="s">
        <v>38</v>
      </c>
      <c r="I165" s="68"/>
      <c r="J165" s="68" t="s">
        <v>31</v>
      </c>
      <c r="K165" s="68"/>
      <c r="L165" s="68" t="s">
        <v>31</v>
      </c>
      <c r="M165" s="68"/>
      <c r="N165" s="115"/>
      <c r="O165" s="55">
        <v>88286</v>
      </c>
      <c r="P165" s="54" t="s">
        <v>49</v>
      </c>
      <c r="Q165" s="93" t="s">
        <v>210</v>
      </c>
    </row>
    <row r="166" spans="1:17" ht="15" customHeight="1">
      <c r="A166" s="11"/>
      <c r="B166" s="199"/>
      <c r="C166" s="205"/>
      <c r="D166" s="158">
        <f>+COUNTA(D157:D165)</f>
        <v>9</v>
      </c>
      <c r="E166" s="58"/>
      <c r="F166" s="58"/>
      <c r="G166" s="58"/>
      <c r="H166" s="58"/>
      <c r="I166" s="59">
        <f>SUMIF(I157:I165,"○",N157:N165)</f>
        <v>1768580</v>
      </c>
      <c r="J166" s="59">
        <f>SUMIF(J157:J165,"○",N157:N165)</f>
        <v>1768580</v>
      </c>
      <c r="K166" s="59">
        <f>SUMIF(K157:K165,"○",N157:N165)</f>
        <v>1768580</v>
      </c>
      <c r="L166" s="59">
        <f>SUMIF(L157:L165,"○",N157:N165)</f>
        <v>1768580</v>
      </c>
      <c r="M166" s="59">
        <f>SUMIF(M157:M165,"○",N157:N165)</f>
        <v>1768580</v>
      </c>
      <c r="N166" s="60">
        <f>SUM(N157:N165)</f>
        <v>1768580</v>
      </c>
      <c r="O166" s="60">
        <f>SUM(O157:O165)</f>
        <v>1895916</v>
      </c>
      <c r="P166" s="105">
        <f>SUMIF(P157:P165,"市内",O157:O165)</f>
        <v>1308516</v>
      </c>
      <c r="Q166" s="62"/>
    </row>
    <row r="167" spans="1:17" ht="15" customHeight="1">
      <c r="A167" s="11"/>
      <c r="B167" s="199"/>
      <c r="C167" s="201" t="s">
        <v>260</v>
      </c>
      <c r="D167" s="159" t="s">
        <v>261</v>
      </c>
      <c r="E167" s="63" t="s">
        <v>105</v>
      </c>
      <c r="F167" s="63">
        <v>3</v>
      </c>
      <c r="G167" s="64">
        <v>46112</v>
      </c>
      <c r="H167" s="64" t="s">
        <v>24</v>
      </c>
      <c r="I167" s="64"/>
      <c r="J167" s="64"/>
      <c r="K167" s="64" t="s">
        <v>31</v>
      </c>
      <c r="L167" s="64" t="s">
        <v>31</v>
      </c>
      <c r="M167" s="64" t="s">
        <v>31</v>
      </c>
      <c r="N167" s="113"/>
      <c r="O167" s="113"/>
      <c r="P167" s="63" t="s">
        <v>49</v>
      </c>
      <c r="Q167" s="87"/>
    </row>
    <row r="168" spans="1:17" ht="15" customHeight="1">
      <c r="A168" s="11">
        <v>43562</v>
      </c>
      <c r="B168" s="199"/>
      <c r="C168" s="202"/>
      <c r="D168" s="156" t="s">
        <v>262</v>
      </c>
      <c r="E168" s="46" t="s">
        <v>51</v>
      </c>
      <c r="F168" s="46">
        <v>1</v>
      </c>
      <c r="G168" s="50" t="s">
        <v>158</v>
      </c>
      <c r="H168" s="50" t="s">
        <v>30</v>
      </c>
      <c r="I168" s="50" t="s">
        <v>31</v>
      </c>
      <c r="J168" s="50" t="s">
        <v>31</v>
      </c>
      <c r="K168" s="50" t="s">
        <v>31</v>
      </c>
      <c r="L168" s="50" t="s">
        <v>31</v>
      </c>
      <c r="M168" s="50" t="s">
        <v>31</v>
      </c>
      <c r="N168" s="114"/>
      <c r="O168" s="114"/>
      <c r="P168" s="46"/>
      <c r="Q168" s="67"/>
    </row>
    <row r="169" spans="1:17" ht="15" customHeight="1">
      <c r="A169" s="11">
        <v>43645</v>
      </c>
      <c r="B169" s="199"/>
      <c r="C169" s="202"/>
      <c r="D169" s="156" t="s">
        <v>263</v>
      </c>
      <c r="E169" s="46" t="s">
        <v>148</v>
      </c>
      <c r="F169" s="46">
        <v>1</v>
      </c>
      <c r="G169" s="50" t="s">
        <v>158</v>
      </c>
      <c r="H169" s="50" t="s">
        <v>38</v>
      </c>
      <c r="I169" s="50"/>
      <c r="J169" s="50" t="s">
        <v>31</v>
      </c>
      <c r="K169" s="50"/>
      <c r="L169" s="50" t="s">
        <v>31</v>
      </c>
      <c r="M169" s="50"/>
      <c r="N169" s="114"/>
      <c r="O169" s="48">
        <v>71610</v>
      </c>
      <c r="P169" s="46" t="s">
        <v>86</v>
      </c>
      <c r="Q169" s="67" t="s">
        <v>210</v>
      </c>
    </row>
    <row r="170" spans="1:17" ht="15" customHeight="1">
      <c r="A170" s="11">
        <v>43576</v>
      </c>
      <c r="B170" s="199"/>
      <c r="C170" s="202"/>
      <c r="D170" s="157" t="s">
        <v>264</v>
      </c>
      <c r="E170" s="54" t="s">
        <v>236</v>
      </c>
      <c r="F170" s="54">
        <v>1</v>
      </c>
      <c r="G170" s="68" t="s">
        <v>158</v>
      </c>
      <c r="H170" s="68" t="s">
        <v>30</v>
      </c>
      <c r="I170" s="68" t="s">
        <v>31</v>
      </c>
      <c r="J170" s="68" t="s">
        <v>31</v>
      </c>
      <c r="K170" s="68" t="s">
        <v>31</v>
      </c>
      <c r="L170" s="68" t="s">
        <v>31</v>
      </c>
      <c r="M170" s="68" t="s">
        <v>31</v>
      </c>
      <c r="N170" s="48">
        <v>88000</v>
      </c>
      <c r="O170" s="48">
        <v>88000</v>
      </c>
      <c r="P170" s="54"/>
      <c r="Q170" s="67"/>
    </row>
    <row r="171" spans="1:17" ht="15" customHeight="1">
      <c r="A171" s="11"/>
      <c r="B171" s="199"/>
      <c r="C171" s="202"/>
      <c r="D171" s="156" t="s">
        <v>265</v>
      </c>
      <c r="E171" s="46" t="s">
        <v>225</v>
      </c>
      <c r="F171" s="46">
        <v>1</v>
      </c>
      <c r="G171" s="50">
        <v>45382</v>
      </c>
      <c r="H171" s="50" t="s">
        <v>30</v>
      </c>
      <c r="I171" s="50" t="s">
        <v>31</v>
      </c>
      <c r="J171" s="50" t="s">
        <v>31</v>
      </c>
      <c r="K171" s="50" t="s">
        <v>31</v>
      </c>
      <c r="L171" s="50" t="s">
        <v>31</v>
      </c>
      <c r="M171" s="50" t="s">
        <v>31</v>
      </c>
      <c r="N171" s="114"/>
      <c r="O171" s="114"/>
      <c r="P171" s="46"/>
      <c r="Q171" s="87"/>
    </row>
    <row r="172" spans="1:17" ht="15" customHeight="1">
      <c r="A172" s="11"/>
      <c r="B172" s="199"/>
      <c r="C172" s="202"/>
      <c r="D172" s="156" t="s">
        <v>266</v>
      </c>
      <c r="E172" s="46" t="s">
        <v>51</v>
      </c>
      <c r="F172" s="46">
        <v>1</v>
      </c>
      <c r="G172" s="50" t="s">
        <v>158</v>
      </c>
      <c r="H172" s="50" t="s">
        <v>30</v>
      </c>
      <c r="I172" s="50" t="s">
        <v>31</v>
      </c>
      <c r="J172" s="50" t="s">
        <v>31</v>
      </c>
      <c r="K172" s="50" t="s">
        <v>31</v>
      </c>
      <c r="L172" s="50" t="s">
        <v>31</v>
      </c>
      <c r="M172" s="50" t="s">
        <v>31</v>
      </c>
      <c r="N172" s="114"/>
      <c r="O172" s="114"/>
      <c r="P172" s="46" t="s">
        <v>49</v>
      </c>
      <c r="Q172" s="67"/>
    </row>
    <row r="173" spans="1:17" ht="15" customHeight="1">
      <c r="A173" s="11"/>
      <c r="B173" s="199"/>
      <c r="C173" s="202"/>
      <c r="D173" s="157" t="s">
        <v>267</v>
      </c>
      <c r="E173" s="54" t="s">
        <v>114</v>
      </c>
      <c r="F173" s="54">
        <v>1</v>
      </c>
      <c r="G173" s="68">
        <v>45382</v>
      </c>
      <c r="H173" s="68" t="s">
        <v>30</v>
      </c>
      <c r="I173" s="68" t="s">
        <v>31</v>
      </c>
      <c r="J173" s="68" t="s">
        <v>31</v>
      </c>
      <c r="K173" s="68" t="s">
        <v>31</v>
      </c>
      <c r="L173" s="68" t="s">
        <v>31</v>
      </c>
      <c r="M173" s="68" t="s">
        <v>31</v>
      </c>
      <c r="N173" s="115"/>
      <c r="O173" s="115"/>
      <c r="P173" s="54"/>
      <c r="Q173" s="116"/>
    </row>
    <row r="174" spans="1:17" ht="15" customHeight="1">
      <c r="A174" s="11"/>
      <c r="B174" s="199"/>
      <c r="C174" s="205"/>
      <c r="D174" s="158">
        <f>+COUNTA(D167:D173)</f>
        <v>7</v>
      </c>
      <c r="E174" s="58"/>
      <c r="F174" s="58"/>
      <c r="G174" s="58"/>
      <c r="H174" s="58"/>
      <c r="I174" s="59">
        <f>SUMIF(I167:I173,"○",N167:N173)</f>
        <v>88000</v>
      </c>
      <c r="J174" s="59">
        <f>SUMIF(J167:J173,"○",N167:N173)</f>
        <v>88000</v>
      </c>
      <c r="K174" s="59">
        <f>SUMIF(K167:K173,"○",N167:N173)</f>
        <v>88000</v>
      </c>
      <c r="L174" s="59">
        <f>SUMIF(L167:L173,"○",N167:N173)</f>
        <v>88000</v>
      </c>
      <c r="M174" s="59">
        <f>SUMIF(M167:M173,"○",N167:N173)</f>
        <v>88000</v>
      </c>
      <c r="N174" s="60">
        <f>SUM(N167:N173)</f>
        <v>88000</v>
      </c>
      <c r="O174" s="60">
        <f>SUM(O167:O173)</f>
        <v>159610</v>
      </c>
      <c r="P174" s="105">
        <f>SUMIF(P167:P173,"市内",O167:O173)</f>
        <v>71610</v>
      </c>
      <c r="Q174" s="62"/>
    </row>
    <row r="175" spans="1:17" ht="15" customHeight="1">
      <c r="A175" s="11"/>
      <c r="B175" s="199"/>
      <c r="C175" s="201" t="s">
        <v>268</v>
      </c>
      <c r="D175" s="159" t="s">
        <v>269</v>
      </c>
      <c r="E175" s="63" t="s">
        <v>105</v>
      </c>
      <c r="F175" s="63">
        <v>3</v>
      </c>
      <c r="G175" s="64">
        <v>46112</v>
      </c>
      <c r="H175" s="64" t="s">
        <v>24</v>
      </c>
      <c r="I175" s="64"/>
      <c r="J175" s="64"/>
      <c r="K175" s="99" t="s">
        <v>31</v>
      </c>
      <c r="L175" s="99" t="s">
        <v>31</v>
      </c>
      <c r="M175" s="99" t="s">
        <v>31</v>
      </c>
      <c r="N175" s="117"/>
      <c r="O175" s="117"/>
      <c r="P175" s="63" t="s">
        <v>49</v>
      </c>
      <c r="Q175" s="87"/>
    </row>
    <row r="176" spans="1:17" ht="15" customHeight="1">
      <c r="A176" s="11">
        <v>43670</v>
      </c>
      <c r="B176" s="199"/>
      <c r="C176" s="202"/>
      <c r="D176" s="156" t="s">
        <v>270</v>
      </c>
      <c r="E176" s="46" t="s">
        <v>225</v>
      </c>
      <c r="F176" s="46">
        <v>1</v>
      </c>
      <c r="G176" s="50">
        <v>45382</v>
      </c>
      <c r="H176" s="50" t="s">
        <v>30</v>
      </c>
      <c r="I176" s="50" t="s">
        <v>31</v>
      </c>
      <c r="J176" s="50" t="s">
        <v>31</v>
      </c>
      <c r="K176" s="50" t="s">
        <v>31</v>
      </c>
      <c r="L176" s="50" t="s">
        <v>31</v>
      </c>
      <c r="M176" s="50" t="s">
        <v>31</v>
      </c>
      <c r="N176" s="48">
        <v>330000</v>
      </c>
      <c r="O176" s="48">
        <v>330000</v>
      </c>
      <c r="P176" s="46"/>
      <c r="Q176" s="87"/>
    </row>
    <row r="177" spans="1:17" ht="15" customHeight="1">
      <c r="A177" s="11">
        <v>43562</v>
      </c>
      <c r="B177" s="199"/>
      <c r="C177" s="202"/>
      <c r="D177" s="156" t="s">
        <v>271</v>
      </c>
      <c r="E177" s="46" t="s">
        <v>51</v>
      </c>
      <c r="F177" s="46">
        <v>1</v>
      </c>
      <c r="G177" s="50" t="s">
        <v>158</v>
      </c>
      <c r="H177" s="50" t="s">
        <v>30</v>
      </c>
      <c r="I177" s="50" t="s">
        <v>31</v>
      </c>
      <c r="J177" s="50" t="s">
        <v>31</v>
      </c>
      <c r="K177" s="50" t="s">
        <v>31</v>
      </c>
      <c r="L177" s="50" t="s">
        <v>31</v>
      </c>
      <c r="M177" s="50" t="s">
        <v>31</v>
      </c>
      <c r="N177" s="114"/>
      <c r="O177" s="114"/>
      <c r="P177" s="46"/>
      <c r="Q177" s="67"/>
    </row>
    <row r="178" spans="1:17" ht="15" customHeight="1">
      <c r="A178" s="11">
        <v>43628</v>
      </c>
      <c r="B178" s="199"/>
      <c r="C178" s="202"/>
      <c r="D178" s="156" t="s">
        <v>272</v>
      </c>
      <c r="E178" s="46" t="s">
        <v>223</v>
      </c>
      <c r="F178" s="46">
        <v>1</v>
      </c>
      <c r="G178" s="64">
        <v>45016</v>
      </c>
      <c r="H178" s="64" t="s">
        <v>30</v>
      </c>
      <c r="I178" s="64" t="s">
        <v>31</v>
      </c>
      <c r="J178" s="64" t="s">
        <v>31</v>
      </c>
      <c r="K178" s="64" t="s">
        <v>31</v>
      </c>
      <c r="L178" s="64" t="s">
        <v>31</v>
      </c>
      <c r="M178" s="64" t="s">
        <v>31</v>
      </c>
      <c r="N178" s="48">
        <v>196680</v>
      </c>
      <c r="O178" s="48">
        <v>196680</v>
      </c>
      <c r="P178" s="46"/>
      <c r="Q178" s="87"/>
    </row>
    <row r="179" spans="1:17" ht="15" customHeight="1">
      <c r="A179" s="11">
        <v>43617</v>
      </c>
      <c r="B179" s="199"/>
      <c r="C179" s="202"/>
      <c r="D179" s="156" t="s">
        <v>273</v>
      </c>
      <c r="E179" s="46" t="s">
        <v>51</v>
      </c>
      <c r="F179" s="46">
        <v>1</v>
      </c>
      <c r="G179" s="50">
        <v>45382</v>
      </c>
      <c r="H179" s="50" t="s">
        <v>30</v>
      </c>
      <c r="I179" s="50" t="s">
        <v>31</v>
      </c>
      <c r="J179" s="50" t="s">
        <v>31</v>
      </c>
      <c r="K179" s="50" t="s">
        <v>31</v>
      </c>
      <c r="L179" s="50" t="s">
        <v>31</v>
      </c>
      <c r="M179" s="50" t="s">
        <v>31</v>
      </c>
      <c r="N179" s="48">
        <v>19250</v>
      </c>
      <c r="O179" s="48">
        <v>19250</v>
      </c>
      <c r="P179" s="46" t="s">
        <v>49</v>
      </c>
      <c r="Q179" s="87"/>
    </row>
    <row r="180" spans="1:17" ht="15" customHeight="1">
      <c r="A180" s="11">
        <v>43579</v>
      </c>
      <c r="B180" s="199"/>
      <c r="C180" s="202"/>
      <c r="D180" s="156" t="s">
        <v>274</v>
      </c>
      <c r="E180" s="46" t="s">
        <v>144</v>
      </c>
      <c r="F180" s="46">
        <v>1</v>
      </c>
      <c r="G180" s="50">
        <v>45382</v>
      </c>
      <c r="H180" s="50" t="s">
        <v>30</v>
      </c>
      <c r="I180" s="50" t="s">
        <v>31</v>
      </c>
      <c r="J180" s="50" t="s">
        <v>31</v>
      </c>
      <c r="K180" s="50" t="s">
        <v>31</v>
      </c>
      <c r="L180" s="50" t="s">
        <v>31</v>
      </c>
      <c r="M180" s="50" t="s">
        <v>31</v>
      </c>
      <c r="N180" s="48">
        <v>748616</v>
      </c>
      <c r="O180" s="48">
        <v>748616</v>
      </c>
      <c r="P180" s="46" t="s">
        <v>49</v>
      </c>
      <c r="Q180" s="87"/>
    </row>
    <row r="181" spans="1:17" ht="15" customHeight="1">
      <c r="A181" s="11">
        <v>43645</v>
      </c>
      <c r="B181" s="199"/>
      <c r="C181" s="202"/>
      <c r="D181" s="156" t="s">
        <v>275</v>
      </c>
      <c r="E181" s="46" t="s">
        <v>148</v>
      </c>
      <c r="F181" s="46">
        <v>1</v>
      </c>
      <c r="G181" s="50" t="s">
        <v>276</v>
      </c>
      <c r="H181" s="50" t="s">
        <v>30</v>
      </c>
      <c r="I181" s="50" t="s">
        <v>31</v>
      </c>
      <c r="J181" s="50"/>
      <c r="K181" s="50" t="s">
        <v>31</v>
      </c>
      <c r="L181" s="50"/>
      <c r="M181" s="50" t="s">
        <v>31</v>
      </c>
      <c r="N181" s="114"/>
      <c r="O181" s="48">
        <v>67771</v>
      </c>
      <c r="P181" s="46" t="s">
        <v>49</v>
      </c>
      <c r="Q181" s="67" t="s">
        <v>210</v>
      </c>
    </row>
    <row r="182" spans="1:17" ht="15" customHeight="1">
      <c r="A182" s="11">
        <v>43576</v>
      </c>
      <c r="B182" s="199"/>
      <c r="C182" s="202"/>
      <c r="D182" s="157" t="s">
        <v>277</v>
      </c>
      <c r="E182" s="54" t="s">
        <v>236</v>
      </c>
      <c r="F182" s="54">
        <v>1</v>
      </c>
      <c r="G182" s="68" t="s">
        <v>158</v>
      </c>
      <c r="H182" s="68" t="s">
        <v>30</v>
      </c>
      <c r="I182" s="68" t="s">
        <v>31</v>
      </c>
      <c r="J182" s="68" t="s">
        <v>31</v>
      </c>
      <c r="K182" s="68" t="s">
        <v>31</v>
      </c>
      <c r="L182" s="68" t="s">
        <v>31</v>
      </c>
      <c r="M182" s="68" t="s">
        <v>31</v>
      </c>
      <c r="N182" s="55">
        <v>33000</v>
      </c>
      <c r="O182" s="55">
        <v>33000</v>
      </c>
      <c r="P182" s="54"/>
      <c r="Q182" s="56"/>
    </row>
    <row r="183" spans="1:17" ht="15" customHeight="1">
      <c r="A183" s="11"/>
      <c r="B183" s="199"/>
      <c r="C183" s="205"/>
      <c r="D183" s="158">
        <f>+COUNTA(D175:D182)</f>
        <v>8</v>
      </c>
      <c r="E183" s="58"/>
      <c r="F183" s="58"/>
      <c r="G183" s="58"/>
      <c r="H183" s="58"/>
      <c r="I183" s="59">
        <f>SUMIF(I175:I182,"○",N175:N182)</f>
        <v>1327546</v>
      </c>
      <c r="J183" s="59">
        <f>SUMIF(J175:J182,"○",N175:N182)</f>
        <v>1327546</v>
      </c>
      <c r="K183" s="59">
        <f>SUMIF(K175:K182,"○",N175:N182)</f>
        <v>1327546</v>
      </c>
      <c r="L183" s="59">
        <f>SUMIF(L175:L182,"○",N175:N182)</f>
        <v>1327546</v>
      </c>
      <c r="M183" s="59">
        <f>SUMIF(M175:M182,"○",N175:N182)</f>
        <v>1327546</v>
      </c>
      <c r="N183" s="60">
        <f>SUM(N175:N182)</f>
        <v>1327546</v>
      </c>
      <c r="O183" s="60">
        <f>SUM(O175:O182)</f>
        <v>1395317</v>
      </c>
      <c r="P183" s="105">
        <f>SUMIF(P175:P182,"市内",O175:O182)</f>
        <v>835637</v>
      </c>
      <c r="Q183" s="62"/>
    </row>
    <row r="184" spans="1:17" ht="15" customHeight="1">
      <c r="A184" s="11"/>
      <c r="B184" s="199"/>
      <c r="C184" s="201" t="s">
        <v>278</v>
      </c>
      <c r="D184" s="166" t="s">
        <v>279</v>
      </c>
      <c r="E184" s="101" t="s">
        <v>105</v>
      </c>
      <c r="F184" s="101">
        <v>3</v>
      </c>
      <c r="G184" s="99">
        <v>46112</v>
      </c>
      <c r="H184" s="64" t="s">
        <v>24</v>
      </c>
      <c r="I184" s="64"/>
      <c r="J184" s="64"/>
      <c r="K184" s="99" t="s">
        <v>31</v>
      </c>
      <c r="L184" s="99" t="s">
        <v>31</v>
      </c>
      <c r="M184" s="99" t="s">
        <v>31</v>
      </c>
      <c r="N184" s="117"/>
      <c r="O184" s="117"/>
      <c r="P184" s="101" t="s">
        <v>49</v>
      </c>
      <c r="Q184" s="87"/>
    </row>
    <row r="185" spans="1:17" ht="15" customHeight="1">
      <c r="A185" s="11">
        <v>43580</v>
      </c>
      <c r="B185" s="199"/>
      <c r="C185" s="202"/>
      <c r="D185" s="156" t="s">
        <v>280</v>
      </c>
      <c r="E185" s="46" t="s">
        <v>144</v>
      </c>
      <c r="F185" s="46">
        <v>1</v>
      </c>
      <c r="G185" s="50">
        <v>45382</v>
      </c>
      <c r="H185" s="50" t="s">
        <v>30</v>
      </c>
      <c r="I185" s="50" t="s">
        <v>31</v>
      </c>
      <c r="J185" s="50" t="s">
        <v>31</v>
      </c>
      <c r="K185" s="50" t="s">
        <v>31</v>
      </c>
      <c r="L185" s="50" t="s">
        <v>31</v>
      </c>
      <c r="M185" s="50" t="s">
        <v>31</v>
      </c>
      <c r="N185" s="48">
        <v>649660</v>
      </c>
      <c r="O185" s="48">
        <v>649660</v>
      </c>
      <c r="P185" s="46" t="s">
        <v>49</v>
      </c>
      <c r="Q185" s="87"/>
    </row>
    <row r="186" spans="1:17" ht="15" customHeight="1">
      <c r="A186" s="11">
        <v>43562</v>
      </c>
      <c r="B186" s="199"/>
      <c r="C186" s="202"/>
      <c r="D186" s="156" t="s">
        <v>281</v>
      </c>
      <c r="E186" s="46" t="s">
        <v>51</v>
      </c>
      <c r="F186" s="46">
        <v>1</v>
      </c>
      <c r="G186" s="50" t="s">
        <v>158</v>
      </c>
      <c r="H186" s="50" t="s">
        <v>30</v>
      </c>
      <c r="I186" s="50" t="s">
        <v>31</v>
      </c>
      <c r="J186" s="50" t="s">
        <v>31</v>
      </c>
      <c r="K186" s="50" t="s">
        <v>31</v>
      </c>
      <c r="L186" s="50" t="s">
        <v>31</v>
      </c>
      <c r="M186" s="50" t="s">
        <v>31</v>
      </c>
      <c r="N186" s="114"/>
      <c r="O186" s="114"/>
      <c r="P186" s="46"/>
      <c r="Q186" s="67"/>
    </row>
    <row r="187" spans="1:17" ht="15" customHeight="1">
      <c r="A187" s="11">
        <v>43628</v>
      </c>
      <c r="B187" s="199"/>
      <c r="C187" s="202"/>
      <c r="D187" s="156" t="s">
        <v>282</v>
      </c>
      <c r="E187" s="46" t="s">
        <v>223</v>
      </c>
      <c r="F187" s="46">
        <v>1</v>
      </c>
      <c r="G187" s="64">
        <v>45382</v>
      </c>
      <c r="H187" s="64" t="s">
        <v>30</v>
      </c>
      <c r="I187" s="64" t="s">
        <v>31</v>
      </c>
      <c r="J187" s="64" t="s">
        <v>31</v>
      </c>
      <c r="K187" s="64" t="s">
        <v>31</v>
      </c>
      <c r="L187" s="64" t="s">
        <v>31</v>
      </c>
      <c r="M187" s="64" t="s">
        <v>31</v>
      </c>
      <c r="N187" s="48">
        <v>124080</v>
      </c>
      <c r="O187" s="48">
        <v>124080</v>
      </c>
      <c r="P187" s="46"/>
      <c r="Q187" s="87"/>
    </row>
    <row r="188" spans="1:17" ht="15" customHeight="1">
      <c r="A188" s="11">
        <v>43617</v>
      </c>
      <c r="B188" s="199"/>
      <c r="C188" s="202"/>
      <c r="D188" s="156" t="s">
        <v>283</v>
      </c>
      <c r="E188" s="46" t="s">
        <v>51</v>
      </c>
      <c r="F188" s="46">
        <v>1</v>
      </c>
      <c r="G188" s="50">
        <v>45382</v>
      </c>
      <c r="H188" s="50" t="s">
        <v>30</v>
      </c>
      <c r="I188" s="50" t="s">
        <v>31</v>
      </c>
      <c r="J188" s="50" t="s">
        <v>31</v>
      </c>
      <c r="K188" s="50" t="s">
        <v>31</v>
      </c>
      <c r="L188" s="50" t="s">
        <v>31</v>
      </c>
      <c r="M188" s="50" t="s">
        <v>31</v>
      </c>
      <c r="N188" s="48">
        <v>19250</v>
      </c>
      <c r="O188" s="48">
        <v>19250</v>
      </c>
      <c r="P188" s="46" t="s">
        <v>49</v>
      </c>
      <c r="Q188" s="87"/>
    </row>
    <row r="189" spans="1:17" ht="15" customHeight="1">
      <c r="A189" s="11">
        <v>43671</v>
      </c>
      <c r="B189" s="199"/>
      <c r="C189" s="202"/>
      <c r="D189" s="156" t="s">
        <v>284</v>
      </c>
      <c r="E189" s="46" t="s">
        <v>225</v>
      </c>
      <c r="F189" s="46">
        <v>1</v>
      </c>
      <c r="G189" s="50">
        <v>45382</v>
      </c>
      <c r="H189" s="50" t="s">
        <v>30</v>
      </c>
      <c r="I189" s="50" t="s">
        <v>31</v>
      </c>
      <c r="J189" s="50" t="s">
        <v>31</v>
      </c>
      <c r="K189" s="50" t="s">
        <v>31</v>
      </c>
      <c r="L189" s="50" t="s">
        <v>31</v>
      </c>
      <c r="M189" s="50" t="s">
        <v>31</v>
      </c>
      <c r="N189" s="48">
        <v>330000</v>
      </c>
      <c r="O189" s="48">
        <v>330000</v>
      </c>
      <c r="P189" s="46"/>
      <c r="Q189" s="87"/>
    </row>
    <row r="190" spans="1:17" ht="15" customHeight="1">
      <c r="A190" s="11">
        <v>43576</v>
      </c>
      <c r="B190" s="199"/>
      <c r="C190" s="202"/>
      <c r="D190" s="156" t="s">
        <v>285</v>
      </c>
      <c r="E190" s="46" t="s">
        <v>236</v>
      </c>
      <c r="F190" s="46">
        <v>1</v>
      </c>
      <c r="G190" s="50" t="s">
        <v>158</v>
      </c>
      <c r="H190" s="50" t="s">
        <v>30</v>
      </c>
      <c r="I190" s="50" t="s">
        <v>31</v>
      </c>
      <c r="J190" s="50" t="s">
        <v>31</v>
      </c>
      <c r="K190" s="50" t="s">
        <v>31</v>
      </c>
      <c r="L190" s="50" t="s">
        <v>31</v>
      </c>
      <c r="M190" s="50" t="s">
        <v>31</v>
      </c>
      <c r="N190" s="48">
        <v>33000</v>
      </c>
      <c r="O190" s="48">
        <v>33000</v>
      </c>
      <c r="P190" s="46"/>
      <c r="Q190" s="67"/>
    </row>
    <row r="191" spans="1:17" ht="15" customHeight="1">
      <c r="A191" s="11">
        <v>43644</v>
      </c>
      <c r="B191" s="199"/>
      <c r="C191" s="202"/>
      <c r="D191" s="157" t="s">
        <v>286</v>
      </c>
      <c r="E191" s="54" t="s">
        <v>148</v>
      </c>
      <c r="F191" s="54">
        <v>1</v>
      </c>
      <c r="G191" s="68" t="s">
        <v>158</v>
      </c>
      <c r="H191" s="68" t="s">
        <v>38</v>
      </c>
      <c r="I191" s="68"/>
      <c r="J191" s="68" t="s">
        <v>31</v>
      </c>
      <c r="K191" s="68"/>
      <c r="L191" s="68" t="s">
        <v>31</v>
      </c>
      <c r="M191" s="68"/>
      <c r="N191" s="115"/>
      <c r="O191" s="55">
        <v>37158</v>
      </c>
      <c r="P191" s="54" t="s">
        <v>49</v>
      </c>
      <c r="Q191" s="93" t="s">
        <v>210</v>
      </c>
    </row>
    <row r="192" spans="1:17" ht="15" customHeight="1">
      <c r="A192" s="11"/>
      <c r="B192" s="199"/>
      <c r="C192" s="205"/>
      <c r="D192" s="158">
        <f>+COUNTA(D184:D191)</f>
        <v>8</v>
      </c>
      <c r="E192" s="58"/>
      <c r="F192" s="58"/>
      <c r="G192" s="58"/>
      <c r="H192" s="58"/>
      <c r="I192" s="59">
        <f>SUMIF(I184:I191,"○",N184:N191)</f>
        <v>1155990</v>
      </c>
      <c r="J192" s="59">
        <f>SUMIF(J184:J191,"○",N184:N191)</f>
        <v>1155990</v>
      </c>
      <c r="K192" s="59">
        <f>SUMIF(K184:K191,"○",N184:N191)</f>
        <v>1155990</v>
      </c>
      <c r="L192" s="59">
        <f>SUMIF(L184:L191,"○",N184:N191)</f>
        <v>1155990</v>
      </c>
      <c r="M192" s="59">
        <f>SUMIF(M184:M191,"○",N184:N191)</f>
        <v>1155990</v>
      </c>
      <c r="N192" s="60">
        <f>SUM(N184:N191)</f>
        <v>1155990</v>
      </c>
      <c r="O192" s="60">
        <f>SUM(O184:O191)</f>
        <v>1193148</v>
      </c>
      <c r="P192" s="105">
        <f>SUMIF(P184:P191,"市内",O184:O191)</f>
        <v>706068</v>
      </c>
      <c r="Q192" s="62"/>
    </row>
    <row r="193" spans="1:17" ht="15" customHeight="1">
      <c r="A193" s="11">
        <v>43640</v>
      </c>
      <c r="B193" s="199"/>
      <c r="C193" s="201" t="s">
        <v>287</v>
      </c>
      <c r="D193" s="159" t="s">
        <v>288</v>
      </c>
      <c r="E193" s="63" t="s">
        <v>148</v>
      </c>
      <c r="F193" s="63">
        <v>1</v>
      </c>
      <c r="G193" s="64" t="s">
        <v>158</v>
      </c>
      <c r="H193" s="64" t="s">
        <v>38</v>
      </c>
      <c r="I193" s="64"/>
      <c r="J193" s="64" t="s">
        <v>31</v>
      </c>
      <c r="K193" s="64"/>
      <c r="L193" s="64" t="s">
        <v>31</v>
      </c>
      <c r="M193" s="64"/>
      <c r="N193" s="113"/>
      <c r="O193" s="65">
        <v>150150</v>
      </c>
      <c r="P193" s="63" t="s">
        <v>49</v>
      </c>
      <c r="Q193" s="87" t="s">
        <v>210</v>
      </c>
    </row>
    <row r="194" spans="1:17" ht="15" customHeight="1">
      <c r="A194" s="11">
        <v>43631</v>
      </c>
      <c r="B194" s="199"/>
      <c r="C194" s="202"/>
      <c r="D194" s="156" t="s">
        <v>289</v>
      </c>
      <c r="E194" s="46" t="s">
        <v>233</v>
      </c>
      <c r="F194" s="46">
        <v>1</v>
      </c>
      <c r="G194" s="50">
        <v>45382</v>
      </c>
      <c r="H194" s="50" t="s">
        <v>218</v>
      </c>
      <c r="I194" s="50" t="s">
        <v>31</v>
      </c>
      <c r="J194" s="50" t="s">
        <v>31</v>
      </c>
      <c r="K194" s="50" t="s">
        <v>31</v>
      </c>
      <c r="L194" s="50" t="s">
        <v>31</v>
      </c>
      <c r="M194" s="50" t="s">
        <v>31</v>
      </c>
      <c r="N194" s="48">
        <v>182820</v>
      </c>
      <c r="O194" s="48">
        <v>182820</v>
      </c>
      <c r="P194" s="46"/>
      <c r="Q194" s="87"/>
    </row>
    <row r="195" spans="1:17" ht="15" customHeight="1">
      <c r="A195" s="11">
        <v>43636</v>
      </c>
      <c r="B195" s="199"/>
      <c r="C195" s="202"/>
      <c r="D195" s="156" t="s">
        <v>290</v>
      </c>
      <c r="E195" s="46" t="s">
        <v>51</v>
      </c>
      <c r="F195" s="46">
        <v>1</v>
      </c>
      <c r="G195" s="50">
        <v>45382</v>
      </c>
      <c r="H195" s="50" t="s">
        <v>30</v>
      </c>
      <c r="I195" s="50" t="s">
        <v>31</v>
      </c>
      <c r="J195" s="50" t="s">
        <v>31</v>
      </c>
      <c r="K195" s="50" t="s">
        <v>31</v>
      </c>
      <c r="L195" s="50" t="s">
        <v>31</v>
      </c>
      <c r="M195" s="50" t="s">
        <v>31</v>
      </c>
      <c r="N195" s="48">
        <v>38500</v>
      </c>
      <c r="O195" s="48">
        <v>38500</v>
      </c>
      <c r="P195" s="46"/>
      <c r="Q195" s="67"/>
    </row>
    <row r="196" spans="1:17" ht="15" customHeight="1">
      <c r="A196" s="11">
        <v>43669</v>
      </c>
      <c r="B196" s="199"/>
      <c r="C196" s="202"/>
      <c r="D196" s="156" t="s">
        <v>291</v>
      </c>
      <c r="E196" s="46" t="s">
        <v>225</v>
      </c>
      <c r="F196" s="46">
        <v>1</v>
      </c>
      <c r="G196" s="50">
        <v>45382</v>
      </c>
      <c r="H196" s="50" t="s">
        <v>218</v>
      </c>
      <c r="I196" s="50" t="s">
        <v>31</v>
      </c>
      <c r="J196" s="50" t="s">
        <v>31</v>
      </c>
      <c r="K196" s="50" t="s">
        <v>31</v>
      </c>
      <c r="L196" s="50" t="s">
        <v>31</v>
      </c>
      <c r="M196" s="50" t="s">
        <v>31</v>
      </c>
      <c r="N196" s="48">
        <v>509520</v>
      </c>
      <c r="O196" s="48">
        <v>509520</v>
      </c>
      <c r="P196" s="46"/>
      <c r="Q196" s="87"/>
    </row>
    <row r="197" spans="1:17" ht="15" customHeight="1">
      <c r="A197" s="11">
        <v>39770</v>
      </c>
      <c r="B197" s="199"/>
      <c r="C197" s="202"/>
      <c r="D197" s="159" t="s">
        <v>292</v>
      </c>
      <c r="E197" s="63" t="s">
        <v>205</v>
      </c>
      <c r="F197" s="63">
        <v>1</v>
      </c>
      <c r="G197" s="64">
        <v>45382</v>
      </c>
      <c r="H197" s="64" t="s">
        <v>218</v>
      </c>
      <c r="I197" s="64" t="s">
        <v>31</v>
      </c>
      <c r="J197" s="64" t="s">
        <v>31</v>
      </c>
      <c r="K197" s="64" t="s">
        <v>31</v>
      </c>
      <c r="L197" s="64" t="s">
        <v>31</v>
      </c>
      <c r="M197" s="64" t="s">
        <v>31</v>
      </c>
      <c r="N197" s="65">
        <v>26400</v>
      </c>
      <c r="O197" s="65">
        <v>26400</v>
      </c>
      <c r="P197" s="63"/>
      <c r="Q197" s="67"/>
    </row>
    <row r="198" spans="1:17" ht="15" customHeight="1">
      <c r="A198" s="11">
        <v>43582</v>
      </c>
      <c r="B198" s="199"/>
      <c r="C198" s="202"/>
      <c r="D198" s="156" t="s">
        <v>293</v>
      </c>
      <c r="E198" s="46" t="s">
        <v>257</v>
      </c>
      <c r="F198" s="46">
        <v>1</v>
      </c>
      <c r="G198" s="50">
        <v>45382</v>
      </c>
      <c r="H198" s="50" t="s">
        <v>218</v>
      </c>
      <c r="I198" s="50" t="s">
        <v>31</v>
      </c>
      <c r="J198" s="50" t="s">
        <v>31</v>
      </c>
      <c r="K198" s="50" t="s">
        <v>31</v>
      </c>
      <c r="L198" s="50" t="s">
        <v>31</v>
      </c>
      <c r="M198" s="50" t="s">
        <v>31</v>
      </c>
      <c r="N198" s="48">
        <v>1366200</v>
      </c>
      <c r="O198" s="48">
        <v>1366200</v>
      </c>
      <c r="P198" s="46" t="s">
        <v>49</v>
      </c>
      <c r="Q198" s="87"/>
    </row>
    <row r="199" spans="1:17" ht="15" customHeight="1">
      <c r="A199" s="11"/>
      <c r="B199" s="199"/>
      <c r="C199" s="202"/>
      <c r="D199" s="159" t="s">
        <v>294</v>
      </c>
      <c r="E199" s="63" t="s">
        <v>105</v>
      </c>
      <c r="F199" s="63">
        <v>3</v>
      </c>
      <c r="G199" s="64">
        <v>45016</v>
      </c>
      <c r="H199" s="64" t="s">
        <v>24</v>
      </c>
      <c r="I199" s="64"/>
      <c r="J199" s="64"/>
      <c r="K199" s="64" t="s">
        <v>31</v>
      </c>
      <c r="L199" s="64" t="s">
        <v>31</v>
      </c>
      <c r="M199" s="64" t="s">
        <v>31</v>
      </c>
      <c r="N199" s="114"/>
      <c r="O199" s="114"/>
      <c r="P199" s="63" t="s">
        <v>49</v>
      </c>
      <c r="Q199" s="87"/>
    </row>
    <row r="200" spans="1:17" ht="15" customHeight="1">
      <c r="A200" s="11">
        <v>43562</v>
      </c>
      <c r="B200" s="199"/>
      <c r="C200" s="202"/>
      <c r="D200" s="156" t="s">
        <v>295</v>
      </c>
      <c r="E200" s="46" t="s">
        <v>51</v>
      </c>
      <c r="F200" s="46">
        <v>1</v>
      </c>
      <c r="G200" s="50" t="s">
        <v>158</v>
      </c>
      <c r="H200" s="50" t="s">
        <v>30</v>
      </c>
      <c r="I200" s="50" t="s">
        <v>31</v>
      </c>
      <c r="J200" s="50" t="s">
        <v>31</v>
      </c>
      <c r="K200" s="50" t="s">
        <v>31</v>
      </c>
      <c r="L200" s="50" t="s">
        <v>31</v>
      </c>
      <c r="M200" s="50" t="s">
        <v>31</v>
      </c>
      <c r="N200" s="114"/>
      <c r="O200" s="114"/>
      <c r="P200" s="46"/>
      <c r="Q200" s="67"/>
    </row>
    <row r="201" spans="1:17" ht="15" customHeight="1">
      <c r="A201" s="11">
        <v>43617</v>
      </c>
      <c r="B201" s="199"/>
      <c r="C201" s="202"/>
      <c r="D201" s="156" t="s">
        <v>296</v>
      </c>
      <c r="E201" s="46" t="s">
        <v>51</v>
      </c>
      <c r="F201" s="46">
        <v>1</v>
      </c>
      <c r="G201" s="50">
        <v>45382</v>
      </c>
      <c r="H201" s="50" t="s">
        <v>218</v>
      </c>
      <c r="I201" s="50" t="s">
        <v>31</v>
      </c>
      <c r="J201" s="50" t="s">
        <v>31</v>
      </c>
      <c r="K201" s="50" t="s">
        <v>31</v>
      </c>
      <c r="L201" s="50" t="s">
        <v>31</v>
      </c>
      <c r="M201" s="50" t="s">
        <v>31</v>
      </c>
      <c r="N201" s="48">
        <v>19250</v>
      </c>
      <c r="O201" s="48">
        <v>19250</v>
      </c>
      <c r="P201" s="46" t="s">
        <v>49</v>
      </c>
      <c r="Q201" s="87"/>
    </row>
    <row r="202" spans="1:17" ht="15" customHeight="1">
      <c r="A202" s="11">
        <v>43641</v>
      </c>
      <c r="B202" s="199"/>
      <c r="C202" s="202"/>
      <c r="D202" s="156" t="s">
        <v>297</v>
      </c>
      <c r="E202" s="46" t="s">
        <v>51</v>
      </c>
      <c r="F202" s="46">
        <v>1</v>
      </c>
      <c r="G202" s="64" t="s">
        <v>158</v>
      </c>
      <c r="H202" s="50" t="s">
        <v>218</v>
      </c>
      <c r="I202" s="50" t="s">
        <v>31</v>
      </c>
      <c r="J202" s="50" t="s">
        <v>31</v>
      </c>
      <c r="K202" s="50" t="s">
        <v>31</v>
      </c>
      <c r="L202" s="50" t="s">
        <v>31</v>
      </c>
      <c r="M202" s="50" t="s">
        <v>31</v>
      </c>
      <c r="N202" s="114"/>
      <c r="O202" s="48">
        <v>39050</v>
      </c>
      <c r="P202" s="46" t="s">
        <v>49</v>
      </c>
      <c r="Q202" s="67" t="s">
        <v>210</v>
      </c>
    </row>
    <row r="203" spans="1:17" ht="15" customHeight="1">
      <c r="A203" s="11">
        <v>43619</v>
      </c>
      <c r="B203" s="199"/>
      <c r="C203" s="202"/>
      <c r="D203" s="156" t="s">
        <v>298</v>
      </c>
      <c r="E203" s="46" t="s">
        <v>114</v>
      </c>
      <c r="F203" s="46">
        <v>1</v>
      </c>
      <c r="G203" s="50">
        <v>45382</v>
      </c>
      <c r="H203" s="50" t="s">
        <v>218</v>
      </c>
      <c r="I203" s="50" t="s">
        <v>31</v>
      </c>
      <c r="J203" s="50" t="s">
        <v>31</v>
      </c>
      <c r="K203" s="50" t="s">
        <v>31</v>
      </c>
      <c r="L203" s="50" t="s">
        <v>31</v>
      </c>
      <c r="M203" s="50" t="s">
        <v>31</v>
      </c>
      <c r="N203" s="48">
        <v>60500</v>
      </c>
      <c r="O203" s="48">
        <v>60500</v>
      </c>
      <c r="P203" s="46"/>
      <c r="Q203" s="67"/>
    </row>
    <row r="204" spans="1:17" ht="15" customHeight="1">
      <c r="A204" s="11">
        <v>43575</v>
      </c>
      <c r="B204" s="199"/>
      <c r="C204" s="202"/>
      <c r="D204" s="157" t="s">
        <v>299</v>
      </c>
      <c r="E204" s="54" t="s">
        <v>236</v>
      </c>
      <c r="F204" s="54">
        <v>1</v>
      </c>
      <c r="G204" s="68" t="s">
        <v>158</v>
      </c>
      <c r="H204" s="68" t="s">
        <v>30</v>
      </c>
      <c r="I204" s="68" t="s">
        <v>31</v>
      </c>
      <c r="J204" s="68" t="s">
        <v>31</v>
      </c>
      <c r="K204" s="68" t="s">
        <v>31</v>
      </c>
      <c r="L204" s="68" t="s">
        <v>31</v>
      </c>
      <c r="M204" s="68" t="s">
        <v>31</v>
      </c>
      <c r="N204" s="55">
        <v>88000</v>
      </c>
      <c r="O204" s="55">
        <v>88000</v>
      </c>
      <c r="P204" s="54"/>
      <c r="Q204" s="93"/>
    </row>
    <row r="205" spans="1:17" ht="15" customHeight="1">
      <c r="A205" s="11"/>
      <c r="B205" s="199"/>
      <c r="C205" s="205"/>
      <c r="D205" s="158">
        <f>+COUNTA(D193:D204)</f>
        <v>12</v>
      </c>
      <c r="E205" s="58"/>
      <c r="F205" s="58"/>
      <c r="G205" s="58"/>
      <c r="H205" s="58"/>
      <c r="I205" s="59">
        <f>SUMIF(I193:I204,"○",N193:N204)</f>
        <v>2291190</v>
      </c>
      <c r="J205" s="59">
        <f>SUMIF(J193:J204,"○",N193:N204)</f>
        <v>2291190</v>
      </c>
      <c r="K205" s="59">
        <f>SUMIF(K193:K204,"○",N193:N204)</f>
        <v>2291190</v>
      </c>
      <c r="L205" s="59">
        <f>SUMIF(L193:L204,"○",N193:N204)</f>
        <v>2291190</v>
      </c>
      <c r="M205" s="59">
        <f>SUMIF(M193:M204,"○",N193:N204)</f>
        <v>2291190</v>
      </c>
      <c r="N205" s="60">
        <f>SUM(N193:N204)</f>
        <v>2291190</v>
      </c>
      <c r="O205" s="60">
        <f>SUM(O193:O204)</f>
        <v>2480390</v>
      </c>
      <c r="P205" s="105">
        <f>SUMIF(P193:P204,"市内",O193:O204)</f>
        <v>1574650</v>
      </c>
      <c r="Q205" s="62"/>
    </row>
    <row r="206" spans="1:17" ht="15" customHeight="1">
      <c r="A206" s="11">
        <v>43554</v>
      </c>
      <c r="B206" s="199"/>
      <c r="C206" s="201" t="s">
        <v>300</v>
      </c>
      <c r="D206" s="159" t="s">
        <v>301</v>
      </c>
      <c r="E206" s="63" t="s">
        <v>236</v>
      </c>
      <c r="F206" s="63">
        <v>1</v>
      </c>
      <c r="G206" s="99" t="s">
        <v>158</v>
      </c>
      <c r="H206" s="64" t="s">
        <v>30</v>
      </c>
      <c r="I206" s="64" t="s">
        <v>31</v>
      </c>
      <c r="J206" s="64" t="s">
        <v>31</v>
      </c>
      <c r="K206" s="64" t="s">
        <v>31</v>
      </c>
      <c r="L206" s="64" t="s">
        <v>31</v>
      </c>
      <c r="M206" s="64" t="s">
        <v>31</v>
      </c>
      <c r="N206" s="65">
        <v>49500</v>
      </c>
      <c r="O206" s="65">
        <v>49500</v>
      </c>
      <c r="P206" s="63"/>
      <c r="Q206" s="66"/>
    </row>
    <row r="207" spans="1:17" ht="15" customHeight="1">
      <c r="A207" s="118" t="s">
        <v>275</v>
      </c>
      <c r="B207" s="199"/>
      <c r="C207" s="202"/>
      <c r="D207" s="156" t="s">
        <v>302</v>
      </c>
      <c r="E207" s="46" t="s">
        <v>303</v>
      </c>
      <c r="F207" s="46">
        <v>1</v>
      </c>
      <c r="G207" s="50" t="s">
        <v>276</v>
      </c>
      <c r="H207" s="64" t="s">
        <v>30</v>
      </c>
      <c r="I207" s="64" t="s">
        <v>31</v>
      </c>
      <c r="J207" s="64"/>
      <c r="K207" s="64" t="s">
        <v>31</v>
      </c>
      <c r="L207" s="64"/>
      <c r="M207" s="50" t="s">
        <v>31</v>
      </c>
      <c r="N207" s="114"/>
      <c r="O207" s="48">
        <v>91300</v>
      </c>
      <c r="P207" s="46" t="s">
        <v>49</v>
      </c>
      <c r="Q207" s="67" t="s">
        <v>210</v>
      </c>
    </row>
    <row r="208" spans="1:17" ht="15" customHeight="1">
      <c r="A208" s="11"/>
      <c r="B208" s="199"/>
      <c r="C208" s="202"/>
      <c r="D208" s="159" t="s">
        <v>304</v>
      </c>
      <c r="E208" s="63" t="s">
        <v>105</v>
      </c>
      <c r="F208" s="63">
        <v>3</v>
      </c>
      <c r="G208" s="64">
        <v>46112</v>
      </c>
      <c r="H208" s="64" t="s">
        <v>24</v>
      </c>
      <c r="I208" s="64"/>
      <c r="J208" s="64"/>
      <c r="K208" s="64" t="s">
        <v>31</v>
      </c>
      <c r="L208" s="64" t="s">
        <v>31</v>
      </c>
      <c r="M208" s="64" t="s">
        <v>31</v>
      </c>
      <c r="N208" s="114"/>
      <c r="O208" s="114"/>
      <c r="P208" s="63" t="s">
        <v>49</v>
      </c>
      <c r="Q208" s="87"/>
    </row>
    <row r="209" spans="1:17" ht="15" customHeight="1">
      <c r="A209" s="11">
        <v>43562</v>
      </c>
      <c r="B209" s="199"/>
      <c r="C209" s="202"/>
      <c r="D209" s="156" t="s">
        <v>305</v>
      </c>
      <c r="E209" s="46" t="s">
        <v>51</v>
      </c>
      <c r="F209" s="46">
        <v>1</v>
      </c>
      <c r="G209" s="50" t="s">
        <v>158</v>
      </c>
      <c r="H209" s="50" t="s">
        <v>30</v>
      </c>
      <c r="I209" s="50" t="s">
        <v>31</v>
      </c>
      <c r="J209" s="50" t="s">
        <v>31</v>
      </c>
      <c r="K209" s="50" t="s">
        <v>31</v>
      </c>
      <c r="L209" s="50" t="s">
        <v>31</v>
      </c>
      <c r="M209" s="50" t="s">
        <v>31</v>
      </c>
      <c r="N209" s="114"/>
      <c r="O209" s="114"/>
      <c r="P209" s="46"/>
      <c r="Q209" s="67"/>
    </row>
    <row r="210" spans="1:17" ht="15" customHeight="1">
      <c r="A210" s="11">
        <v>43617</v>
      </c>
      <c r="B210" s="199"/>
      <c r="C210" s="202"/>
      <c r="D210" s="156" t="s">
        <v>306</v>
      </c>
      <c r="E210" s="46" t="s">
        <v>51</v>
      </c>
      <c r="F210" s="46">
        <v>1</v>
      </c>
      <c r="G210" s="50">
        <v>45382</v>
      </c>
      <c r="H210" s="50" t="s">
        <v>30</v>
      </c>
      <c r="I210" s="50" t="s">
        <v>31</v>
      </c>
      <c r="J210" s="50" t="s">
        <v>31</v>
      </c>
      <c r="K210" s="50" t="s">
        <v>31</v>
      </c>
      <c r="L210" s="50" t="s">
        <v>31</v>
      </c>
      <c r="M210" s="50" t="s">
        <v>31</v>
      </c>
      <c r="N210" s="48">
        <v>19250</v>
      </c>
      <c r="O210" s="48">
        <v>19250</v>
      </c>
      <c r="P210" s="46" t="s">
        <v>49</v>
      </c>
      <c r="Q210" s="87"/>
    </row>
    <row r="211" spans="1:17" ht="15" customHeight="1">
      <c r="A211" s="11">
        <v>43641</v>
      </c>
      <c r="B211" s="199"/>
      <c r="C211" s="202"/>
      <c r="D211" s="156" t="s">
        <v>307</v>
      </c>
      <c r="E211" s="46" t="s">
        <v>51</v>
      </c>
      <c r="F211" s="46">
        <v>1</v>
      </c>
      <c r="G211" s="64" t="s">
        <v>158</v>
      </c>
      <c r="H211" s="50" t="s">
        <v>30</v>
      </c>
      <c r="I211" s="50" t="s">
        <v>31</v>
      </c>
      <c r="J211" s="50" t="s">
        <v>31</v>
      </c>
      <c r="K211" s="50" t="s">
        <v>31</v>
      </c>
      <c r="L211" s="50" t="s">
        <v>31</v>
      </c>
      <c r="M211" s="50" t="s">
        <v>31</v>
      </c>
      <c r="N211" s="114"/>
      <c r="O211" s="48">
        <v>28050</v>
      </c>
      <c r="P211" s="46" t="s">
        <v>49</v>
      </c>
      <c r="Q211" s="67" t="s">
        <v>210</v>
      </c>
    </row>
    <row r="212" spans="1:17" ht="15" customHeight="1">
      <c r="A212" s="11">
        <v>43671</v>
      </c>
      <c r="B212" s="199"/>
      <c r="C212" s="202"/>
      <c r="D212" s="156" t="s">
        <v>308</v>
      </c>
      <c r="E212" s="46" t="s">
        <v>225</v>
      </c>
      <c r="F212" s="46">
        <v>1</v>
      </c>
      <c r="G212" s="50">
        <v>45382</v>
      </c>
      <c r="H212" s="50" t="s">
        <v>30</v>
      </c>
      <c r="I212" s="50" t="s">
        <v>31</v>
      </c>
      <c r="J212" s="50" t="s">
        <v>31</v>
      </c>
      <c r="K212" s="50" t="s">
        <v>31</v>
      </c>
      <c r="L212" s="50" t="s">
        <v>31</v>
      </c>
      <c r="M212" s="50" t="s">
        <v>31</v>
      </c>
      <c r="N212" s="48">
        <v>330000</v>
      </c>
      <c r="O212" s="48">
        <v>330000</v>
      </c>
      <c r="P212" s="46"/>
      <c r="Q212" s="87"/>
    </row>
    <row r="213" spans="1:17" ht="15" customHeight="1">
      <c r="A213" s="11">
        <v>43630</v>
      </c>
      <c r="B213" s="199"/>
      <c r="C213" s="202"/>
      <c r="D213" s="157" t="s">
        <v>309</v>
      </c>
      <c r="E213" s="54" t="s">
        <v>223</v>
      </c>
      <c r="F213" s="54">
        <v>1</v>
      </c>
      <c r="G213" s="68">
        <v>45382</v>
      </c>
      <c r="H213" s="68" t="s">
        <v>30</v>
      </c>
      <c r="I213" s="68" t="s">
        <v>31</v>
      </c>
      <c r="J213" s="68" t="s">
        <v>31</v>
      </c>
      <c r="K213" s="68" t="s">
        <v>31</v>
      </c>
      <c r="L213" s="68" t="s">
        <v>31</v>
      </c>
      <c r="M213" s="68" t="s">
        <v>31</v>
      </c>
      <c r="N213" s="55">
        <v>178200</v>
      </c>
      <c r="O213" s="55">
        <v>178200</v>
      </c>
      <c r="P213" s="54"/>
      <c r="Q213" s="116"/>
    </row>
    <row r="214" spans="1:17" ht="15" customHeight="1">
      <c r="A214" s="11"/>
      <c r="B214" s="199"/>
      <c r="C214" s="205"/>
      <c r="D214" s="158">
        <f>+COUNTA(D206:D213)</f>
        <v>8</v>
      </c>
      <c r="E214" s="58"/>
      <c r="F214" s="58"/>
      <c r="G214" s="58"/>
      <c r="H214" s="58"/>
      <c r="I214" s="59">
        <f>SUMIF(I206:I213,"○",N206:N213)</f>
        <v>576950</v>
      </c>
      <c r="J214" s="59">
        <f>SUMIF(J206:J213,"○",N206:N213)</f>
        <v>576950</v>
      </c>
      <c r="K214" s="59">
        <f>SUMIF(K206:K213,"○",N206:N213)</f>
        <v>576950</v>
      </c>
      <c r="L214" s="59">
        <f>SUMIF(L206:L213,"○",N206:N213)</f>
        <v>576950</v>
      </c>
      <c r="M214" s="59">
        <f>SUMIF(M206:M213,"○",N206:N213)</f>
        <v>576950</v>
      </c>
      <c r="N214" s="60">
        <f>SUM(N206:N213)</f>
        <v>576950</v>
      </c>
      <c r="O214" s="60">
        <f>SUM(O206:O213)</f>
        <v>696300</v>
      </c>
      <c r="P214" s="105">
        <f>SUMIF(P206:P213,"市内",O206:O213)</f>
        <v>138600</v>
      </c>
      <c r="Q214" s="62"/>
    </row>
    <row r="215" spans="1:17" ht="15" customHeight="1">
      <c r="A215" s="11"/>
      <c r="B215" s="199"/>
      <c r="C215" s="201" t="s">
        <v>310</v>
      </c>
      <c r="D215" s="159" t="s">
        <v>311</v>
      </c>
      <c r="E215" s="63" t="s">
        <v>105</v>
      </c>
      <c r="F215" s="63">
        <v>3</v>
      </c>
      <c r="G215" s="64">
        <v>46112</v>
      </c>
      <c r="H215" s="64" t="s">
        <v>24</v>
      </c>
      <c r="I215" s="64"/>
      <c r="J215" s="64"/>
      <c r="K215" s="64" t="s">
        <v>31</v>
      </c>
      <c r="L215" s="64" t="s">
        <v>31</v>
      </c>
      <c r="M215" s="64" t="s">
        <v>31</v>
      </c>
      <c r="N215" s="113"/>
      <c r="O215" s="113"/>
      <c r="P215" s="63" t="s">
        <v>49</v>
      </c>
      <c r="Q215" s="87"/>
    </row>
    <row r="216" spans="1:17" ht="15" customHeight="1">
      <c r="A216" s="118" t="s">
        <v>275</v>
      </c>
      <c r="B216" s="199"/>
      <c r="C216" s="202"/>
      <c r="D216" s="156" t="s">
        <v>312</v>
      </c>
      <c r="E216" s="46" t="s">
        <v>303</v>
      </c>
      <c r="F216" s="46">
        <v>1</v>
      </c>
      <c r="G216" s="50" t="s">
        <v>276</v>
      </c>
      <c r="H216" s="64" t="s">
        <v>30</v>
      </c>
      <c r="I216" s="64" t="s">
        <v>31</v>
      </c>
      <c r="J216" s="64"/>
      <c r="K216" s="64" t="s">
        <v>31</v>
      </c>
      <c r="L216" s="64"/>
      <c r="M216" s="50" t="s">
        <v>31</v>
      </c>
      <c r="N216" s="114"/>
      <c r="O216" s="48">
        <v>89100</v>
      </c>
      <c r="P216" s="46" t="s">
        <v>49</v>
      </c>
      <c r="Q216" s="67" t="s">
        <v>210</v>
      </c>
    </row>
    <row r="217" spans="1:17" ht="15" customHeight="1">
      <c r="A217" s="11">
        <v>43562</v>
      </c>
      <c r="B217" s="199"/>
      <c r="C217" s="202"/>
      <c r="D217" s="156" t="s">
        <v>313</v>
      </c>
      <c r="E217" s="46" t="s">
        <v>51</v>
      </c>
      <c r="F217" s="46">
        <v>1</v>
      </c>
      <c r="G217" s="64" t="s">
        <v>158</v>
      </c>
      <c r="H217" s="50" t="s">
        <v>30</v>
      </c>
      <c r="I217" s="50" t="s">
        <v>31</v>
      </c>
      <c r="J217" s="50" t="s">
        <v>31</v>
      </c>
      <c r="K217" s="50" t="s">
        <v>31</v>
      </c>
      <c r="L217" s="50" t="s">
        <v>31</v>
      </c>
      <c r="M217" s="50" t="s">
        <v>31</v>
      </c>
      <c r="N217" s="114"/>
      <c r="O217" s="114"/>
      <c r="P217" s="46"/>
      <c r="Q217" s="67"/>
    </row>
    <row r="218" spans="1:17" ht="15" customHeight="1">
      <c r="A218" s="11">
        <v>43667</v>
      </c>
      <c r="B218" s="199"/>
      <c r="C218" s="202"/>
      <c r="D218" s="156" t="s">
        <v>314</v>
      </c>
      <c r="E218" s="46" t="s">
        <v>35</v>
      </c>
      <c r="F218" s="46">
        <v>1</v>
      </c>
      <c r="G218" s="50">
        <v>45382</v>
      </c>
      <c r="H218" s="50" t="s">
        <v>30</v>
      </c>
      <c r="I218" s="50" t="s">
        <v>31</v>
      </c>
      <c r="J218" s="50" t="s">
        <v>31</v>
      </c>
      <c r="K218" s="50" t="s">
        <v>31</v>
      </c>
      <c r="L218" s="50" t="s">
        <v>31</v>
      </c>
      <c r="M218" s="50" t="s">
        <v>31</v>
      </c>
      <c r="N218" s="48">
        <v>330000</v>
      </c>
      <c r="O218" s="48">
        <v>330000</v>
      </c>
      <c r="P218" s="46"/>
      <c r="Q218" s="87"/>
    </row>
    <row r="219" spans="1:17" ht="15" customHeight="1">
      <c r="A219" s="11">
        <v>43617</v>
      </c>
      <c r="B219" s="199"/>
      <c r="C219" s="202"/>
      <c r="D219" s="156" t="s">
        <v>315</v>
      </c>
      <c r="E219" s="46" t="s">
        <v>51</v>
      </c>
      <c r="F219" s="46">
        <v>1</v>
      </c>
      <c r="G219" s="50">
        <v>45382</v>
      </c>
      <c r="H219" s="50" t="s">
        <v>30</v>
      </c>
      <c r="I219" s="50" t="s">
        <v>31</v>
      </c>
      <c r="J219" s="50" t="s">
        <v>31</v>
      </c>
      <c r="K219" s="50" t="s">
        <v>31</v>
      </c>
      <c r="L219" s="50" t="s">
        <v>31</v>
      </c>
      <c r="M219" s="50" t="s">
        <v>31</v>
      </c>
      <c r="N219" s="48">
        <v>19250</v>
      </c>
      <c r="O219" s="48">
        <v>19250</v>
      </c>
      <c r="P219" s="46" t="s">
        <v>49</v>
      </c>
      <c r="Q219" s="87"/>
    </row>
    <row r="220" spans="1:17" ht="15" customHeight="1">
      <c r="A220" s="11">
        <v>43627</v>
      </c>
      <c r="B220" s="199"/>
      <c r="C220" s="202"/>
      <c r="D220" s="156" t="s">
        <v>316</v>
      </c>
      <c r="E220" s="46" t="s">
        <v>22</v>
      </c>
      <c r="F220" s="46">
        <v>1</v>
      </c>
      <c r="G220" s="50">
        <v>45382</v>
      </c>
      <c r="H220" s="50" t="s">
        <v>30</v>
      </c>
      <c r="I220" s="50" t="s">
        <v>31</v>
      </c>
      <c r="J220" s="50" t="s">
        <v>31</v>
      </c>
      <c r="K220" s="50" t="s">
        <v>31</v>
      </c>
      <c r="L220" s="50" t="s">
        <v>31</v>
      </c>
      <c r="M220" s="50" t="s">
        <v>31</v>
      </c>
      <c r="N220" s="48">
        <v>217800</v>
      </c>
      <c r="O220" s="48">
        <v>217800</v>
      </c>
      <c r="P220" s="46"/>
      <c r="Q220" s="87"/>
    </row>
    <row r="221" spans="1:17" ht="15" customHeight="1">
      <c r="A221" s="11">
        <v>43575</v>
      </c>
      <c r="B221" s="199"/>
      <c r="C221" s="202"/>
      <c r="D221" s="157" t="s">
        <v>317</v>
      </c>
      <c r="E221" s="54" t="s">
        <v>236</v>
      </c>
      <c r="F221" s="54">
        <v>1</v>
      </c>
      <c r="G221" s="68">
        <v>45382</v>
      </c>
      <c r="H221" s="68" t="s">
        <v>30</v>
      </c>
      <c r="I221" s="68" t="s">
        <v>31</v>
      </c>
      <c r="J221" s="68" t="s">
        <v>31</v>
      </c>
      <c r="K221" s="68" t="s">
        <v>31</v>
      </c>
      <c r="L221" s="68" t="s">
        <v>31</v>
      </c>
      <c r="M221" s="68" t="s">
        <v>31</v>
      </c>
      <c r="N221" s="55">
        <v>33000</v>
      </c>
      <c r="O221" s="55">
        <v>33000</v>
      </c>
      <c r="P221" s="54"/>
      <c r="Q221" s="56"/>
    </row>
    <row r="222" spans="1:17" ht="15" customHeight="1">
      <c r="A222" s="11"/>
      <c r="B222" s="199"/>
      <c r="C222" s="205"/>
      <c r="D222" s="158">
        <f>+COUNTA(D215:D221)</f>
        <v>7</v>
      </c>
      <c r="E222" s="58"/>
      <c r="F222" s="58"/>
      <c r="G222" s="58"/>
      <c r="H222" s="58"/>
      <c r="I222" s="59">
        <f>SUMIF(I215:I221,"○",N215:N221)</f>
        <v>600050</v>
      </c>
      <c r="J222" s="59">
        <f>SUMIF(J215:J221,"○",N215:N221)</f>
        <v>600050</v>
      </c>
      <c r="K222" s="59">
        <f>SUMIF(K215:K221,"○",N215:N221)</f>
        <v>600050</v>
      </c>
      <c r="L222" s="59">
        <f>SUMIF(L215:L221,"○",N215:N221)</f>
        <v>600050</v>
      </c>
      <c r="M222" s="59">
        <f>SUMIF(M215:M221,"○",N215:N221)</f>
        <v>600050</v>
      </c>
      <c r="N222" s="60">
        <f>SUM(N215:N221)</f>
        <v>600050</v>
      </c>
      <c r="O222" s="60">
        <f>SUM(O215:O221)</f>
        <v>689150</v>
      </c>
      <c r="P222" s="119">
        <f>SUMIF(P215:P221,"市内",O215:O221)</f>
        <v>108350</v>
      </c>
      <c r="Q222" s="62"/>
    </row>
    <row r="223" spans="1:17" ht="15" customHeight="1">
      <c r="A223" s="11">
        <v>43561</v>
      </c>
      <c r="B223" s="199"/>
      <c r="C223" s="201" t="s">
        <v>318</v>
      </c>
      <c r="D223" s="159" t="s">
        <v>319</v>
      </c>
      <c r="E223" s="63" t="s">
        <v>236</v>
      </c>
      <c r="F223" s="63">
        <v>1</v>
      </c>
      <c r="G223" s="64" t="s">
        <v>158</v>
      </c>
      <c r="H223" s="64" t="s">
        <v>30</v>
      </c>
      <c r="I223" s="64" t="s">
        <v>31</v>
      </c>
      <c r="J223" s="64" t="s">
        <v>31</v>
      </c>
      <c r="K223" s="64" t="s">
        <v>31</v>
      </c>
      <c r="L223" s="64" t="s">
        <v>31</v>
      </c>
      <c r="M223" s="64" t="s">
        <v>31</v>
      </c>
      <c r="N223" s="65">
        <v>44000</v>
      </c>
      <c r="O223" s="65">
        <v>44000</v>
      </c>
      <c r="P223" s="63"/>
      <c r="Q223" s="66"/>
    </row>
    <row r="224" spans="1:17" ht="15" customHeight="1">
      <c r="A224" s="118" t="s">
        <v>275</v>
      </c>
      <c r="B224" s="199"/>
      <c r="C224" s="202"/>
      <c r="D224" s="156" t="s">
        <v>320</v>
      </c>
      <c r="E224" s="46" t="s">
        <v>303</v>
      </c>
      <c r="F224" s="46">
        <v>1</v>
      </c>
      <c r="G224" s="50" t="s">
        <v>276</v>
      </c>
      <c r="H224" s="64" t="s">
        <v>30</v>
      </c>
      <c r="I224" s="64" t="s">
        <v>31</v>
      </c>
      <c r="J224" s="64"/>
      <c r="K224" s="64" t="s">
        <v>31</v>
      </c>
      <c r="L224" s="64"/>
      <c r="M224" s="50" t="s">
        <v>31</v>
      </c>
      <c r="N224" s="114"/>
      <c r="O224" s="48">
        <v>114070</v>
      </c>
      <c r="P224" s="46" t="s">
        <v>49</v>
      </c>
      <c r="Q224" s="67" t="s">
        <v>210</v>
      </c>
    </row>
    <row r="225" spans="1:17" ht="15" customHeight="1">
      <c r="A225" s="11"/>
      <c r="B225" s="199"/>
      <c r="C225" s="202"/>
      <c r="D225" s="159" t="s">
        <v>321</v>
      </c>
      <c r="E225" s="63" t="s">
        <v>105</v>
      </c>
      <c r="F225" s="63">
        <v>3</v>
      </c>
      <c r="G225" s="64">
        <v>46112</v>
      </c>
      <c r="H225" s="64" t="s">
        <v>24</v>
      </c>
      <c r="I225" s="64"/>
      <c r="J225" s="64"/>
      <c r="K225" s="64" t="s">
        <v>31</v>
      </c>
      <c r="L225" s="64" t="s">
        <v>31</v>
      </c>
      <c r="M225" s="64" t="s">
        <v>31</v>
      </c>
      <c r="N225" s="114"/>
      <c r="O225" s="114"/>
      <c r="P225" s="63" t="s">
        <v>49</v>
      </c>
      <c r="Q225" s="87"/>
    </row>
    <row r="226" spans="1:17" ht="15" customHeight="1">
      <c r="A226" s="11">
        <v>43562</v>
      </c>
      <c r="B226" s="199"/>
      <c r="C226" s="202"/>
      <c r="D226" s="156" t="s">
        <v>322</v>
      </c>
      <c r="E226" s="46" t="s">
        <v>51</v>
      </c>
      <c r="F226" s="46">
        <v>1</v>
      </c>
      <c r="G226" s="64" t="s">
        <v>158</v>
      </c>
      <c r="H226" s="50" t="s">
        <v>30</v>
      </c>
      <c r="I226" s="50" t="s">
        <v>31</v>
      </c>
      <c r="J226" s="50" t="s">
        <v>31</v>
      </c>
      <c r="K226" s="50" t="s">
        <v>31</v>
      </c>
      <c r="L226" s="50" t="s">
        <v>31</v>
      </c>
      <c r="M226" s="50" t="s">
        <v>31</v>
      </c>
      <c r="N226" s="114"/>
      <c r="O226" s="114"/>
      <c r="P226" s="46"/>
      <c r="Q226" s="67"/>
    </row>
    <row r="227" spans="1:17" ht="15" customHeight="1">
      <c r="A227" s="11">
        <v>43617</v>
      </c>
      <c r="B227" s="199"/>
      <c r="C227" s="202"/>
      <c r="D227" s="156" t="s">
        <v>323</v>
      </c>
      <c r="E227" s="46" t="s">
        <v>51</v>
      </c>
      <c r="F227" s="46">
        <v>2</v>
      </c>
      <c r="G227" s="50">
        <v>45382</v>
      </c>
      <c r="H227" s="50" t="s">
        <v>30</v>
      </c>
      <c r="I227" s="50" t="s">
        <v>31</v>
      </c>
      <c r="J227" s="50" t="s">
        <v>31</v>
      </c>
      <c r="K227" s="50" t="s">
        <v>31</v>
      </c>
      <c r="L227" s="50" t="s">
        <v>31</v>
      </c>
      <c r="M227" s="50" t="s">
        <v>31</v>
      </c>
      <c r="N227" s="48">
        <v>19250</v>
      </c>
      <c r="O227" s="48">
        <v>19250</v>
      </c>
      <c r="P227" s="46" t="s">
        <v>49</v>
      </c>
      <c r="Q227" s="87"/>
    </row>
    <row r="228" spans="1:17" ht="15" customHeight="1">
      <c r="A228" s="11">
        <v>43641</v>
      </c>
      <c r="B228" s="199"/>
      <c r="C228" s="202"/>
      <c r="D228" s="156" t="s">
        <v>324</v>
      </c>
      <c r="E228" s="46" t="s">
        <v>51</v>
      </c>
      <c r="F228" s="46">
        <v>1</v>
      </c>
      <c r="G228" s="64" t="s">
        <v>158</v>
      </c>
      <c r="H228" s="50" t="s">
        <v>30</v>
      </c>
      <c r="I228" s="50" t="s">
        <v>31</v>
      </c>
      <c r="J228" s="50" t="s">
        <v>31</v>
      </c>
      <c r="K228" s="50" t="s">
        <v>31</v>
      </c>
      <c r="L228" s="50" t="s">
        <v>31</v>
      </c>
      <c r="M228" s="50" t="s">
        <v>31</v>
      </c>
      <c r="N228" s="114"/>
      <c r="O228" s="48">
        <v>28050</v>
      </c>
      <c r="P228" s="46" t="s">
        <v>49</v>
      </c>
      <c r="Q228" s="67" t="s">
        <v>210</v>
      </c>
    </row>
    <row r="229" spans="1:17" ht="15" customHeight="1">
      <c r="A229" s="11">
        <v>43630</v>
      </c>
      <c r="B229" s="199"/>
      <c r="C229" s="202"/>
      <c r="D229" s="156" t="s">
        <v>325</v>
      </c>
      <c r="E229" s="46" t="s">
        <v>223</v>
      </c>
      <c r="F229" s="46">
        <v>3</v>
      </c>
      <c r="G229" s="50">
        <v>45382</v>
      </c>
      <c r="H229" s="50" t="s">
        <v>30</v>
      </c>
      <c r="I229" s="50" t="s">
        <v>31</v>
      </c>
      <c r="J229" s="50" t="s">
        <v>31</v>
      </c>
      <c r="K229" s="50" t="s">
        <v>31</v>
      </c>
      <c r="L229" s="50" t="s">
        <v>31</v>
      </c>
      <c r="M229" s="50" t="s">
        <v>31</v>
      </c>
      <c r="N229" s="48">
        <v>171600</v>
      </c>
      <c r="O229" s="48">
        <v>171600</v>
      </c>
      <c r="P229" s="46"/>
      <c r="Q229" s="87"/>
    </row>
    <row r="230" spans="1:17" ht="15" customHeight="1">
      <c r="A230" s="11">
        <v>43671</v>
      </c>
      <c r="B230" s="199"/>
      <c r="C230" s="202"/>
      <c r="D230" s="157" t="s">
        <v>326</v>
      </c>
      <c r="E230" s="54" t="s">
        <v>225</v>
      </c>
      <c r="F230" s="54">
        <v>3</v>
      </c>
      <c r="G230" s="68">
        <v>45382</v>
      </c>
      <c r="H230" s="68" t="s">
        <v>30</v>
      </c>
      <c r="I230" s="68" t="s">
        <v>31</v>
      </c>
      <c r="J230" s="68" t="s">
        <v>31</v>
      </c>
      <c r="K230" s="68" t="s">
        <v>31</v>
      </c>
      <c r="L230" s="68" t="s">
        <v>31</v>
      </c>
      <c r="M230" s="68" t="s">
        <v>31</v>
      </c>
      <c r="N230" s="55">
        <v>330000</v>
      </c>
      <c r="O230" s="55">
        <v>330000</v>
      </c>
      <c r="P230" s="54"/>
      <c r="Q230" s="116"/>
    </row>
    <row r="231" spans="1:17" ht="15" customHeight="1">
      <c r="A231" s="11"/>
      <c r="B231" s="199"/>
      <c r="C231" s="205"/>
      <c r="D231" s="158">
        <f>+COUNTA(D223:D230)</f>
        <v>8</v>
      </c>
      <c r="E231" s="58"/>
      <c r="F231" s="58"/>
      <c r="G231" s="58"/>
      <c r="H231" s="58"/>
      <c r="I231" s="59">
        <f>SUMIF(I223:I230,"○",N223:N230)</f>
        <v>564850</v>
      </c>
      <c r="J231" s="59">
        <f>SUMIF(J223:J230,"○",N223:N230)</f>
        <v>564850</v>
      </c>
      <c r="K231" s="59">
        <f>SUMIF(K223:K230,"○",N223:N230)</f>
        <v>564850</v>
      </c>
      <c r="L231" s="59">
        <f>SUMIF(L223:L230,"○",N223:N230)</f>
        <v>564850</v>
      </c>
      <c r="M231" s="59">
        <f>SUMIF(M223:M230,"○",N223:N230)</f>
        <v>564850</v>
      </c>
      <c r="N231" s="60">
        <f>SUM(N223:N230)</f>
        <v>564850</v>
      </c>
      <c r="O231" s="60">
        <f>SUM(O223:O230)</f>
        <v>706970</v>
      </c>
      <c r="P231" s="105">
        <f>SUMIF(P223:P230,"市内",O223:O230)</f>
        <v>161370</v>
      </c>
      <c r="Q231" s="62"/>
    </row>
    <row r="232" spans="1:17" ht="15" customHeight="1">
      <c r="A232" s="11"/>
      <c r="B232" s="199"/>
      <c r="C232" s="201" t="s">
        <v>327</v>
      </c>
      <c r="D232" s="159" t="s">
        <v>328</v>
      </c>
      <c r="E232" s="63" t="s">
        <v>105</v>
      </c>
      <c r="F232" s="63">
        <v>3</v>
      </c>
      <c r="G232" s="64">
        <v>46112</v>
      </c>
      <c r="H232" s="64" t="s">
        <v>24</v>
      </c>
      <c r="I232" s="64"/>
      <c r="J232" s="64"/>
      <c r="K232" s="64" t="s">
        <v>31</v>
      </c>
      <c r="L232" s="64" t="s">
        <v>31</v>
      </c>
      <c r="M232" s="64" t="s">
        <v>31</v>
      </c>
      <c r="N232" s="113"/>
      <c r="O232" s="113"/>
      <c r="P232" s="63" t="s">
        <v>49</v>
      </c>
      <c r="Q232" s="87"/>
    </row>
    <row r="233" spans="1:17" ht="15" customHeight="1">
      <c r="A233" s="118" t="s">
        <v>275</v>
      </c>
      <c r="B233" s="199"/>
      <c r="C233" s="202"/>
      <c r="D233" s="156" t="s">
        <v>329</v>
      </c>
      <c r="E233" s="46" t="s">
        <v>303</v>
      </c>
      <c r="F233" s="46">
        <v>1</v>
      </c>
      <c r="G233" s="50" t="s">
        <v>276</v>
      </c>
      <c r="H233" s="64" t="s">
        <v>30</v>
      </c>
      <c r="I233" s="64" t="s">
        <v>31</v>
      </c>
      <c r="J233" s="64"/>
      <c r="K233" s="64" t="s">
        <v>31</v>
      </c>
      <c r="L233" s="64"/>
      <c r="M233" s="50" t="s">
        <v>31</v>
      </c>
      <c r="N233" s="120"/>
      <c r="O233" s="108">
        <v>102850</v>
      </c>
      <c r="P233" s="46" t="s">
        <v>49</v>
      </c>
      <c r="Q233" s="67" t="s">
        <v>210</v>
      </c>
    </row>
    <row r="234" spans="1:17" ht="15" customHeight="1">
      <c r="A234" s="11">
        <v>43562</v>
      </c>
      <c r="B234" s="199"/>
      <c r="C234" s="202"/>
      <c r="D234" s="156" t="s">
        <v>330</v>
      </c>
      <c r="E234" s="46" t="s">
        <v>51</v>
      </c>
      <c r="F234" s="46">
        <v>1</v>
      </c>
      <c r="G234" s="64" t="s">
        <v>158</v>
      </c>
      <c r="H234" s="50" t="s">
        <v>30</v>
      </c>
      <c r="I234" s="50" t="s">
        <v>31</v>
      </c>
      <c r="J234" s="50" t="s">
        <v>31</v>
      </c>
      <c r="K234" s="50" t="s">
        <v>31</v>
      </c>
      <c r="L234" s="50" t="s">
        <v>31</v>
      </c>
      <c r="M234" s="50" t="s">
        <v>31</v>
      </c>
      <c r="N234" s="114"/>
      <c r="O234" s="114"/>
      <c r="P234" s="46"/>
      <c r="Q234" s="67"/>
    </row>
    <row r="235" spans="1:17" ht="15" customHeight="1">
      <c r="A235" s="11">
        <v>43617</v>
      </c>
      <c r="B235" s="199"/>
      <c r="C235" s="202"/>
      <c r="D235" s="156" t="s">
        <v>331</v>
      </c>
      <c r="E235" s="46" t="s">
        <v>51</v>
      </c>
      <c r="F235" s="46">
        <v>1</v>
      </c>
      <c r="G235" s="50">
        <v>45382</v>
      </c>
      <c r="H235" s="50" t="s">
        <v>30</v>
      </c>
      <c r="I235" s="50" t="s">
        <v>31</v>
      </c>
      <c r="J235" s="50" t="s">
        <v>31</v>
      </c>
      <c r="K235" s="50" t="s">
        <v>31</v>
      </c>
      <c r="L235" s="50" t="s">
        <v>31</v>
      </c>
      <c r="M235" s="50" t="s">
        <v>31</v>
      </c>
      <c r="N235" s="48">
        <v>19250</v>
      </c>
      <c r="O235" s="48">
        <v>19250</v>
      </c>
      <c r="P235" s="46" t="s">
        <v>49</v>
      </c>
      <c r="Q235" s="87"/>
    </row>
    <row r="236" spans="1:17" ht="15" customHeight="1">
      <c r="A236" s="11">
        <v>43641</v>
      </c>
      <c r="B236" s="199"/>
      <c r="C236" s="202"/>
      <c r="D236" s="156" t="s">
        <v>332</v>
      </c>
      <c r="E236" s="46" t="s">
        <v>51</v>
      </c>
      <c r="F236" s="46">
        <v>1</v>
      </c>
      <c r="G236" s="64" t="s">
        <v>158</v>
      </c>
      <c r="H236" s="50" t="s">
        <v>30</v>
      </c>
      <c r="I236" s="50" t="s">
        <v>31</v>
      </c>
      <c r="J236" s="50" t="s">
        <v>31</v>
      </c>
      <c r="K236" s="50" t="s">
        <v>31</v>
      </c>
      <c r="L236" s="50" t="s">
        <v>31</v>
      </c>
      <c r="M236" s="50" t="s">
        <v>31</v>
      </c>
      <c r="N236" s="114"/>
      <c r="O236" s="48">
        <v>28050</v>
      </c>
      <c r="P236" s="46" t="s">
        <v>49</v>
      </c>
      <c r="Q236" s="67" t="s">
        <v>210</v>
      </c>
    </row>
    <row r="237" spans="1:17" ht="15" customHeight="1">
      <c r="A237" s="11">
        <v>43630</v>
      </c>
      <c r="B237" s="199"/>
      <c r="C237" s="202"/>
      <c r="D237" s="156" t="s">
        <v>333</v>
      </c>
      <c r="E237" s="46" t="s">
        <v>223</v>
      </c>
      <c r="F237" s="46">
        <v>1</v>
      </c>
      <c r="G237" s="50">
        <v>45382</v>
      </c>
      <c r="H237" s="50" t="s">
        <v>30</v>
      </c>
      <c r="I237" s="50" t="s">
        <v>31</v>
      </c>
      <c r="J237" s="50" t="s">
        <v>31</v>
      </c>
      <c r="K237" s="50" t="s">
        <v>31</v>
      </c>
      <c r="L237" s="50" t="s">
        <v>31</v>
      </c>
      <c r="M237" s="50" t="s">
        <v>31</v>
      </c>
      <c r="N237" s="48">
        <v>171600</v>
      </c>
      <c r="O237" s="48">
        <v>171600</v>
      </c>
      <c r="P237" s="46"/>
      <c r="Q237" s="87"/>
    </row>
    <row r="238" spans="1:17" ht="15" customHeight="1">
      <c r="A238" s="11">
        <v>43671</v>
      </c>
      <c r="B238" s="199"/>
      <c r="C238" s="202"/>
      <c r="D238" s="156" t="s">
        <v>334</v>
      </c>
      <c r="E238" s="46" t="s">
        <v>225</v>
      </c>
      <c r="F238" s="46">
        <v>1</v>
      </c>
      <c r="G238" s="50">
        <v>45382</v>
      </c>
      <c r="H238" s="50" t="s">
        <v>30</v>
      </c>
      <c r="I238" s="50" t="s">
        <v>31</v>
      </c>
      <c r="J238" s="50" t="s">
        <v>31</v>
      </c>
      <c r="K238" s="50" t="s">
        <v>31</v>
      </c>
      <c r="L238" s="50" t="s">
        <v>31</v>
      </c>
      <c r="M238" s="50" t="s">
        <v>31</v>
      </c>
      <c r="N238" s="48">
        <v>330000</v>
      </c>
      <c r="O238" s="48">
        <v>330000</v>
      </c>
      <c r="P238" s="46"/>
      <c r="Q238" s="87"/>
    </row>
    <row r="239" spans="1:17" ht="15" customHeight="1">
      <c r="A239" s="11">
        <v>43575</v>
      </c>
      <c r="B239" s="199"/>
      <c r="C239" s="202"/>
      <c r="D239" s="157" t="s">
        <v>335</v>
      </c>
      <c r="E239" s="54" t="s">
        <v>236</v>
      </c>
      <c r="F239" s="54">
        <v>1</v>
      </c>
      <c r="G239" s="68" t="s">
        <v>158</v>
      </c>
      <c r="H239" s="68" t="s">
        <v>30</v>
      </c>
      <c r="I239" s="68" t="s">
        <v>31</v>
      </c>
      <c r="J239" s="68" t="s">
        <v>31</v>
      </c>
      <c r="K239" s="68" t="s">
        <v>31</v>
      </c>
      <c r="L239" s="68" t="s">
        <v>31</v>
      </c>
      <c r="M239" s="68" t="s">
        <v>31</v>
      </c>
      <c r="N239" s="55">
        <v>88000</v>
      </c>
      <c r="O239" s="55">
        <v>88000</v>
      </c>
      <c r="P239" s="54"/>
      <c r="Q239" s="93"/>
    </row>
    <row r="240" spans="1:17" ht="15" customHeight="1">
      <c r="A240" s="11"/>
      <c r="B240" s="199"/>
      <c r="C240" s="205"/>
      <c r="D240" s="158">
        <f>+COUNTA(D232:D239)</f>
        <v>8</v>
      </c>
      <c r="E240" s="58"/>
      <c r="F240" s="58"/>
      <c r="G240" s="58"/>
      <c r="H240" s="58"/>
      <c r="I240" s="59">
        <f>SUMIF(I232:I239,"○",N232:N239)</f>
        <v>608850</v>
      </c>
      <c r="J240" s="59">
        <f>SUMIF(J232:J239,"○",N232:N239)</f>
        <v>608850</v>
      </c>
      <c r="K240" s="59">
        <f>SUMIF(K232:K239,"○",N232:N239)</f>
        <v>608850</v>
      </c>
      <c r="L240" s="59">
        <f>SUMIF(L232:L239,"○",N232:N239)</f>
        <v>608850</v>
      </c>
      <c r="M240" s="59">
        <f>SUMIF(M232:M239,"○",N232:N239)</f>
        <v>608850</v>
      </c>
      <c r="N240" s="60">
        <f>SUM(N232:N239)</f>
        <v>608850</v>
      </c>
      <c r="O240" s="60">
        <f>SUM(O232:O239)</f>
        <v>739750</v>
      </c>
      <c r="P240" s="105">
        <f>SUMIF(P232:P239,"市内",O232:O239)</f>
        <v>150150</v>
      </c>
      <c r="Q240" s="62"/>
    </row>
    <row r="241" spans="1:17" ht="15" customHeight="1">
      <c r="A241" s="11"/>
      <c r="B241" s="199"/>
      <c r="C241" s="201" t="s">
        <v>336</v>
      </c>
      <c r="D241" s="159" t="s">
        <v>337</v>
      </c>
      <c r="E241" s="63" t="s">
        <v>105</v>
      </c>
      <c r="F241" s="63">
        <v>3</v>
      </c>
      <c r="G241" s="64">
        <v>46112</v>
      </c>
      <c r="H241" s="64" t="s">
        <v>24</v>
      </c>
      <c r="I241" s="64"/>
      <c r="J241" s="64"/>
      <c r="K241" s="64" t="s">
        <v>31</v>
      </c>
      <c r="L241" s="64" t="s">
        <v>31</v>
      </c>
      <c r="M241" s="64" t="s">
        <v>31</v>
      </c>
      <c r="N241" s="113"/>
      <c r="O241" s="113"/>
      <c r="P241" s="63" t="s">
        <v>49</v>
      </c>
      <c r="Q241" s="87"/>
    </row>
    <row r="242" spans="1:17" ht="15" customHeight="1">
      <c r="A242" s="118" t="s">
        <v>275</v>
      </c>
      <c r="B242" s="199"/>
      <c r="C242" s="202"/>
      <c r="D242" s="156" t="s">
        <v>338</v>
      </c>
      <c r="E242" s="46" t="s">
        <v>303</v>
      </c>
      <c r="F242" s="46">
        <v>1</v>
      </c>
      <c r="G242" s="64" t="s">
        <v>196</v>
      </c>
      <c r="H242" s="64" t="s">
        <v>30</v>
      </c>
      <c r="I242" s="64" t="s">
        <v>31</v>
      </c>
      <c r="J242" s="64"/>
      <c r="K242" s="64" t="s">
        <v>31</v>
      </c>
      <c r="L242" s="64"/>
      <c r="M242" s="50" t="s">
        <v>31</v>
      </c>
      <c r="N242" s="114"/>
      <c r="O242" s="48">
        <v>129250</v>
      </c>
      <c r="P242" s="46" t="s">
        <v>49</v>
      </c>
      <c r="Q242" s="67" t="s">
        <v>210</v>
      </c>
    </row>
    <row r="243" spans="1:17" ht="15" customHeight="1">
      <c r="A243" s="11">
        <v>43670</v>
      </c>
      <c r="B243" s="199"/>
      <c r="C243" s="202"/>
      <c r="D243" s="156" t="s">
        <v>339</v>
      </c>
      <c r="E243" s="46" t="s">
        <v>225</v>
      </c>
      <c r="F243" s="46">
        <v>1</v>
      </c>
      <c r="G243" s="50">
        <v>45382</v>
      </c>
      <c r="H243" s="50" t="s">
        <v>30</v>
      </c>
      <c r="I243" s="50" t="s">
        <v>31</v>
      </c>
      <c r="J243" s="50" t="s">
        <v>31</v>
      </c>
      <c r="K243" s="50" t="s">
        <v>31</v>
      </c>
      <c r="L243" s="50" t="s">
        <v>31</v>
      </c>
      <c r="M243" s="50" t="s">
        <v>31</v>
      </c>
      <c r="N243" s="48">
        <v>382800</v>
      </c>
      <c r="O243" s="48">
        <v>382800</v>
      </c>
      <c r="P243" s="46"/>
      <c r="Q243" s="87"/>
    </row>
    <row r="244" spans="1:17" ht="15" customHeight="1">
      <c r="A244" s="11">
        <v>43562</v>
      </c>
      <c r="B244" s="199"/>
      <c r="C244" s="202"/>
      <c r="D244" s="156" t="s">
        <v>340</v>
      </c>
      <c r="E244" s="46" t="s">
        <v>51</v>
      </c>
      <c r="F244" s="46">
        <v>1</v>
      </c>
      <c r="G244" s="68" t="s">
        <v>158</v>
      </c>
      <c r="H244" s="50" t="s">
        <v>30</v>
      </c>
      <c r="I244" s="50" t="s">
        <v>31</v>
      </c>
      <c r="J244" s="50" t="s">
        <v>31</v>
      </c>
      <c r="K244" s="50" t="s">
        <v>31</v>
      </c>
      <c r="L244" s="50" t="s">
        <v>31</v>
      </c>
      <c r="M244" s="50" t="s">
        <v>31</v>
      </c>
      <c r="N244" s="114"/>
      <c r="O244" s="114"/>
      <c r="P244" s="46"/>
      <c r="Q244" s="67"/>
    </row>
    <row r="245" spans="1:17" ht="15" customHeight="1">
      <c r="A245" s="11">
        <v>43641</v>
      </c>
      <c r="B245" s="199"/>
      <c r="C245" s="202"/>
      <c r="D245" s="156" t="s">
        <v>341</v>
      </c>
      <c r="E245" s="46" t="s">
        <v>51</v>
      </c>
      <c r="F245" s="46">
        <v>1</v>
      </c>
      <c r="G245" s="68" t="s">
        <v>158</v>
      </c>
      <c r="H245" s="50" t="s">
        <v>30</v>
      </c>
      <c r="I245" s="50" t="s">
        <v>31</v>
      </c>
      <c r="J245" s="50" t="s">
        <v>31</v>
      </c>
      <c r="K245" s="50" t="s">
        <v>31</v>
      </c>
      <c r="L245" s="50" t="s">
        <v>31</v>
      </c>
      <c r="M245" s="50" t="s">
        <v>31</v>
      </c>
      <c r="N245" s="114"/>
      <c r="O245" s="48">
        <v>42350</v>
      </c>
      <c r="P245" s="46" t="s">
        <v>49</v>
      </c>
      <c r="Q245" s="67" t="s">
        <v>210</v>
      </c>
    </row>
    <row r="246" spans="1:17" ht="15" customHeight="1">
      <c r="A246" s="11">
        <v>43619</v>
      </c>
      <c r="B246" s="199"/>
      <c r="C246" s="202"/>
      <c r="D246" s="156" t="s">
        <v>342</v>
      </c>
      <c r="E246" s="46" t="s">
        <v>114</v>
      </c>
      <c r="F246" s="46">
        <v>1</v>
      </c>
      <c r="G246" s="50">
        <v>45382</v>
      </c>
      <c r="H246" s="50" t="s">
        <v>30</v>
      </c>
      <c r="I246" s="50" t="s">
        <v>31</v>
      </c>
      <c r="J246" s="50" t="s">
        <v>31</v>
      </c>
      <c r="K246" s="50" t="s">
        <v>31</v>
      </c>
      <c r="L246" s="50" t="s">
        <v>31</v>
      </c>
      <c r="M246" s="50" t="s">
        <v>31</v>
      </c>
      <c r="N246" s="48">
        <v>60500</v>
      </c>
      <c r="O246" s="48">
        <v>60500</v>
      </c>
      <c r="P246" s="46"/>
      <c r="Q246" s="67"/>
    </row>
    <row r="247" spans="1:17" ht="15" customHeight="1">
      <c r="A247" s="11">
        <v>43627</v>
      </c>
      <c r="B247" s="199"/>
      <c r="C247" s="202"/>
      <c r="D247" s="156" t="s">
        <v>343</v>
      </c>
      <c r="E247" s="46" t="s">
        <v>22</v>
      </c>
      <c r="F247" s="46">
        <v>1</v>
      </c>
      <c r="G247" s="50">
        <v>45382</v>
      </c>
      <c r="H247" s="50" t="s">
        <v>30</v>
      </c>
      <c r="I247" s="50" t="s">
        <v>31</v>
      </c>
      <c r="J247" s="50" t="s">
        <v>31</v>
      </c>
      <c r="K247" s="50" t="s">
        <v>31</v>
      </c>
      <c r="L247" s="50" t="s">
        <v>31</v>
      </c>
      <c r="M247" s="50" t="s">
        <v>31</v>
      </c>
      <c r="N247" s="48">
        <v>165000</v>
      </c>
      <c r="O247" s="48">
        <v>165000</v>
      </c>
      <c r="P247" s="46"/>
      <c r="Q247" s="87"/>
    </row>
    <row r="248" spans="1:17" ht="15" customHeight="1">
      <c r="A248" s="11">
        <v>43575</v>
      </c>
      <c r="B248" s="199"/>
      <c r="C248" s="202"/>
      <c r="D248" s="157" t="s">
        <v>344</v>
      </c>
      <c r="E248" s="54" t="s">
        <v>236</v>
      </c>
      <c r="F248" s="54">
        <v>1</v>
      </c>
      <c r="G248" s="68" t="s">
        <v>158</v>
      </c>
      <c r="H248" s="68" t="s">
        <v>30</v>
      </c>
      <c r="I248" s="68" t="s">
        <v>31</v>
      </c>
      <c r="J248" s="68" t="s">
        <v>31</v>
      </c>
      <c r="K248" s="68" t="s">
        <v>31</v>
      </c>
      <c r="L248" s="68" t="s">
        <v>31</v>
      </c>
      <c r="M248" s="68" t="s">
        <v>31</v>
      </c>
      <c r="N248" s="55">
        <v>88000</v>
      </c>
      <c r="O248" s="55">
        <v>88000</v>
      </c>
      <c r="P248" s="54"/>
      <c r="Q248" s="93"/>
    </row>
    <row r="249" spans="1:17" ht="15" customHeight="1">
      <c r="A249" s="11"/>
      <c r="B249" s="199"/>
      <c r="C249" s="205"/>
      <c r="D249" s="158">
        <f>+COUNTA(D241:D248)</f>
        <v>8</v>
      </c>
      <c r="E249" s="58"/>
      <c r="F249" s="58"/>
      <c r="G249" s="58"/>
      <c r="H249" s="58"/>
      <c r="I249" s="59">
        <f>SUMIF(I241:I248,"○",N241:N248)</f>
        <v>696300</v>
      </c>
      <c r="J249" s="59">
        <f>SUMIF(J241:J248,"○",N241:N248)</f>
        <v>696300</v>
      </c>
      <c r="K249" s="59">
        <f>SUMIF(K241:K248,"○",N241:N248)</f>
        <v>696300</v>
      </c>
      <c r="L249" s="59">
        <f>SUMIF(L241:L248,"○",N241:N248)</f>
        <v>696300</v>
      </c>
      <c r="M249" s="59">
        <f>SUMIF(M241:M248,"○",N241:N248)</f>
        <v>696300</v>
      </c>
      <c r="N249" s="60">
        <f>SUM(N241:N248)</f>
        <v>696300</v>
      </c>
      <c r="O249" s="60">
        <f>SUM(O241:O248)</f>
        <v>867900</v>
      </c>
      <c r="P249" s="178">
        <f>SUMIF(P241:P248,"市内",O241:O248)</f>
        <v>171600</v>
      </c>
      <c r="Q249" s="62"/>
    </row>
    <row r="250" spans="1:17" ht="18.75" customHeight="1">
      <c r="A250" s="11">
        <v>43581</v>
      </c>
      <c r="B250" s="199"/>
      <c r="C250" s="201" t="s">
        <v>345</v>
      </c>
      <c r="D250" s="159" t="s">
        <v>346</v>
      </c>
      <c r="E250" s="63" t="s">
        <v>257</v>
      </c>
      <c r="F250" s="63">
        <v>1</v>
      </c>
      <c r="G250" s="64">
        <v>45382</v>
      </c>
      <c r="H250" s="64" t="s">
        <v>30</v>
      </c>
      <c r="I250" s="64" t="s">
        <v>31</v>
      </c>
      <c r="J250" s="64" t="s">
        <v>31</v>
      </c>
      <c r="K250" s="64" t="s">
        <v>31</v>
      </c>
      <c r="L250" s="64" t="s">
        <v>31</v>
      </c>
      <c r="M250" s="64" t="s">
        <v>31</v>
      </c>
      <c r="N250" s="65">
        <v>1306360</v>
      </c>
      <c r="O250" s="65">
        <v>1306360</v>
      </c>
      <c r="P250" s="63" t="s">
        <v>49</v>
      </c>
      <c r="Q250" s="87"/>
    </row>
    <row r="251" spans="1:17" ht="15" customHeight="1">
      <c r="A251" s="118" t="s">
        <v>275</v>
      </c>
      <c r="B251" s="199"/>
      <c r="C251" s="202"/>
      <c r="D251" s="156" t="s">
        <v>347</v>
      </c>
      <c r="E251" s="46" t="s">
        <v>303</v>
      </c>
      <c r="F251" s="46">
        <v>1</v>
      </c>
      <c r="G251" s="64" t="s">
        <v>196</v>
      </c>
      <c r="H251" s="64" t="s">
        <v>30</v>
      </c>
      <c r="I251" s="64" t="s">
        <v>31</v>
      </c>
      <c r="J251" s="64"/>
      <c r="K251" s="64" t="s">
        <v>31</v>
      </c>
      <c r="L251" s="64"/>
      <c r="M251" s="50" t="s">
        <v>31</v>
      </c>
      <c r="N251" s="114"/>
      <c r="O251" s="48">
        <v>191400</v>
      </c>
      <c r="P251" s="46" t="s">
        <v>49</v>
      </c>
      <c r="Q251" s="67" t="s">
        <v>210</v>
      </c>
    </row>
    <row r="252" spans="1:17" ht="15" customHeight="1">
      <c r="A252" s="11">
        <v>43670</v>
      </c>
      <c r="B252" s="199"/>
      <c r="C252" s="202"/>
      <c r="D252" s="156" t="s">
        <v>348</v>
      </c>
      <c r="E252" s="46" t="s">
        <v>225</v>
      </c>
      <c r="F252" s="46">
        <v>1</v>
      </c>
      <c r="G252" s="50">
        <v>45382</v>
      </c>
      <c r="H252" s="50" t="s">
        <v>30</v>
      </c>
      <c r="I252" s="50" t="s">
        <v>31</v>
      </c>
      <c r="J252" s="50" t="s">
        <v>31</v>
      </c>
      <c r="K252" s="50" t="s">
        <v>31</v>
      </c>
      <c r="L252" s="50" t="s">
        <v>31</v>
      </c>
      <c r="M252" s="50" t="s">
        <v>31</v>
      </c>
      <c r="N252" s="48">
        <v>369600</v>
      </c>
      <c r="O252" s="48">
        <v>369600</v>
      </c>
      <c r="P252" s="46"/>
      <c r="Q252" s="87"/>
    </row>
    <row r="253" spans="1:17" ht="18.75" customHeight="1">
      <c r="A253" s="11"/>
      <c r="B253" s="199"/>
      <c r="C253" s="202"/>
      <c r="D253" s="159" t="s">
        <v>349</v>
      </c>
      <c r="E253" s="63" t="s">
        <v>105</v>
      </c>
      <c r="F253" s="63">
        <v>3</v>
      </c>
      <c r="G253" s="64">
        <v>46112</v>
      </c>
      <c r="H253" s="64" t="s">
        <v>24</v>
      </c>
      <c r="I253" s="64"/>
      <c r="J253" s="64"/>
      <c r="K253" s="64" t="s">
        <v>31</v>
      </c>
      <c r="L253" s="64" t="s">
        <v>31</v>
      </c>
      <c r="M253" s="64" t="s">
        <v>31</v>
      </c>
      <c r="N253" s="113"/>
      <c r="O253" s="113"/>
      <c r="P253" s="63" t="s">
        <v>49</v>
      </c>
      <c r="Q253" s="87"/>
    </row>
    <row r="254" spans="1:17" ht="15" customHeight="1">
      <c r="A254" s="11">
        <v>43562</v>
      </c>
      <c r="B254" s="199"/>
      <c r="C254" s="202"/>
      <c r="D254" s="156" t="s">
        <v>350</v>
      </c>
      <c r="E254" s="46" t="s">
        <v>51</v>
      </c>
      <c r="F254" s="46">
        <v>1</v>
      </c>
      <c r="G254" s="68" t="s">
        <v>158</v>
      </c>
      <c r="H254" s="50" t="s">
        <v>30</v>
      </c>
      <c r="I254" s="50" t="s">
        <v>31</v>
      </c>
      <c r="J254" s="50" t="s">
        <v>31</v>
      </c>
      <c r="K254" s="50" t="s">
        <v>31</v>
      </c>
      <c r="L254" s="50" t="s">
        <v>31</v>
      </c>
      <c r="M254" s="50" t="s">
        <v>31</v>
      </c>
      <c r="N254" s="114"/>
      <c r="O254" s="114"/>
      <c r="P254" s="46"/>
      <c r="Q254" s="67"/>
    </row>
    <row r="255" spans="1:17" ht="15" customHeight="1">
      <c r="A255" s="11">
        <v>43617</v>
      </c>
      <c r="B255" s="199"/>
      <c r="C255" s="202"/>
      <c r="D255" s="156" t="s">
        <v>351</v>
      </c>
      <c r="E255" s="46" t="s">
        <v>51</v>
      </c>
      <c r="F255" s="46">
        <v>1</v>
      </c>
      <c r="G255" s="50">
        <v>45382</v>
      </c>
      <c r="H255" s="50" t="s">
        <v>30</v>
      </c>
      <c r="I255" s="50" t="s">
        <v>31</v>
      </c>
      <c r="J255" s="50" t="s">
        <v>31</v>
      </c>
      <c r="K255" s="50" t="s">
        <v>31</v>
      </c>
      <c r="L255" s="50" t="s">
        <v>31</v>
      </c>
      <c r="M255" s="50" t="s">
        <v>31</v>
      </c>
      <c r="N255" s="48">
        <v>19250</v>
      </c>
      <c r="O255" s="48">
        <v>19250</v>
      </c>
      <c r="P255" s="46" t="s">
        <v>49</v>
      </c>
      <c r="Q255" s="87"/>
    </row>
    <row r="256" spans="1:17" ht="15" customHeight="1">
      <c r="A256" s="11">
        <v>43641</v>
      </c>
      <c r="B256" s="199"/>
      <c r="C256" s="202"/>
      <c r="D256" s="156" t="s">
        <v>352</v>
      </c>
      <c r="E256" s="46" t="s">
        <v>51</v>
      </c>
      <c r="F256" s="46">
        <v>1</v>
      </c>
      <c r="G256" s="68" t="s">
        <v>158</v>
      </c>
      <c r="H256" s="50" t="s">
        <v>30</v>
      </c>
      <c r="I256" s="50" t="s">
        <v>31</v>
      </c>
      <c r="J256" s="50" t="s">
        <v>31</v>
      </c>
      <c r="K256" s="50" t="s">
        <v>31</v>
      </c>
      <c r="L256" s="50" t="s">
        <v>31</v>
      </c>
      <c r="M256" s="50" t="s">
        <v>31</v>
      </c>
      <c r="N256" s="114"/>
      <c r="O256" s="48">
        <v>42350</v>
      </c>
      <c r="P256" s="46" t="s">
        <v>49</v>
      </c>
      <c r="Q256" s="67" t="s">
        <v>210</v>
      </c>
    </row>
    <row r="257" spans="1:17" ht="15" customHeight="1">
      <c r="A257" s="11">
        <v>43619</v>
      </c>
      <c r="B257" s="199"/>
      <c r="C257" s="202"/>
      <c r="D257" s="156" t="s">
        <v>353</v>
      </c>
      <c r="E257" s="46" t="s">
        <v>114</v>
      </c>
      <c r="F257" s="46">
        <v>1</v>
      </c>
      <c r="G257" s="50">
        <v>45382</v>
      </c>
      <c r="H257" s="50" t="s">
        <v>30</v>
      </c>
      <c r="I257" s="50" t="s">
        <v>31</v>
      </c>
      <c r="J257" s="50" t="s">
        <v>31</v>
      </c>
      <c r="K257" s="50" t="s">
        <v>31</v>
      </c>
      <c r="L257" s="50" t="s">
        <v>31</v>
      </c>
      <c r="M257" s="50" t="s">
        <v>31</v>
      </c>
      <c r="N257" s="48">
        <v>60500</v>
      </c>
      <c r="O257" s="48">
        <v>60500</v>
      </c>
      <c r="P257" s="46"/>
      <c r="Q257" s="67"/>
    </row>
    <row r="258" spans="1:17" ht="15" customHeight="1">
      <c r="A258" s="11">
        <v>43627</v>
      </c>
      <c r="B258" s="199"/>
      <c r="C258" s="202"/>
      <c r="D258" s="156" t="s">
        <v>354</v>
      </c>
      <c r="E258" s="46" t="s">
        <v>22</v>
      </c>
      <c r="F258" s="46">
        <v>1</v>
      </c>
      <c r="G258" s="50">
        <v>45382</v>
      </c>
      <c r="H258" s="50" t="s">
        <v>30</v>
      </c>
      <c r="I258" s="50" t="s">
        <v>31</v>
      </c>
      <c r="J258" s="50" t="s">
        <v>31</v>
      </c>
      <c r="K258" s="50" t="s">
        <v>31</v>
      </c>
      <c r="L258" s="50" t="s">
        <v>31</v>
      </c>
      <c r="M258" s="50" t="s">
        <v>31</v>
      </c>
      <c r="N258" s="48">
        <v>175560</v>
      </c>
      <c r="O258" s="48">
        <v>175560</v>
      </c>
      <c r="P258" s="46"/>
      <c r="Q258" s="87"/>
    </row>
    <row r="259" spans="1:17" ht="15" customHeight="1">
      <c r="A259" s="11">
        <v>43575</v>
      </c>
      <c r="B259" s="199"/>
      <c r="C259" s="202"/>
      <c r="D259" s="157" t="s">
        <v>355</v>
      </c>
      <c r="E259" s="54" t="s">
        <v>236</v>
      </c>
      <c r="F259" s="54">
        <v>1</v>
      </c>
      <c r="G259" s="68" t="s">
        <v>158</v>
      </c>
      <c r="H259" s="68" t="s">
        <v>30</v>
      </c>
      <c r="I259" s="68" t="s">
        <v>31</v>
      </c>
      <c r="J259" s="68" t="s">
        <v>31</v>
      </c>
      <c r="K259" s="68" t="s">
        <v>31</v>
      </c>
      <c r="L259" s="68" t="s">
        <v>31</v>
      </c>
      <c r="M259" s="68" t="s">
        <v>31</v>
      </c>
      <c r="N259" s="55">
        <v>88000</v>
      </c>
      <c r="O259" s="55">
        <v>88000</v>
      </c>
      <c r="P259" s="54"/>
      <c r="Q259" s="93"/>
    </row>
    <row r="260" spans="1:17" ht="15" customHeight="1">
      <c r="A260" s="11"/>
      <c r="B260" s="199"/>
      <c r="C260" s="205"/>
      <c r="D260" s="158">
        <f>+COUNTA(D250:D259)</f>
        <v>10</v>
      </c>
      <c r="E260" s="58"/>
      <c r="F260" s="58"/>
      <c r="G260" s="58"/>
      <c r="H260" s="58"/>
      <c r="I260" s="59">
        <f>SUMIF(I250:I259,"○",N250:N259)</f>
        <v>2019270</v>
      </c>
      <c r="J260" s="59">
        <f>SUMIF(J250:J259,"○",N250:N259)</f>
        <v>2019270</v>
      </c>
      <c r="K260" s="59">
        <f>SUMIF(K250:K259,"○",N250:N259)</f>
        <v>2019270</v>
      </c>
      <c r="L260" s="59">
        <f>SUMIF(L250:L259,"○",N250:N259)</f>
        <v>2019270</v>
      </c>
      <c r="M260" s="59">
        <f>SUMIF(M250:M259,"○",N250:N259)</f>
        <v>2019270</v>
      </c>
      <c r="N260" s="60">
        <f>SUM(N250:N259)</f>
        <v>2019270</v>
      </c>
      <c r="O260" s="60">
        <f>SUM(O250:O259)</f>
        <v>2253020</v>
      </c>
      <c r="P260" s="105">
        <f>SUMIF(P250:P259,"市内",O250:O259)</f>
        <v>1559360</v>
      </c>
      <c r="Q260" s="62"/>
    </row>
    <row r="261" spans="1:17" ht="15" customHeight="1">
      <c r="A261" s="11">
        <v>46852</v>
      </c>
      <c r="B261" s="199"/>
      <c r="C261" s="201" t="s">
        <v>356</v>
      </c>
      <c r="D261" s="159" t="s">
        <v>357</v>
      </c>
      <c r="E261" s="63" t="s">
        <v>236</v>
      </c>
      <c r="F261" s="63">
        <v>1</v>
      </c>
      <c r="G261" s="99" t="s">
        <v>158</v>
      </c>
      <c r="H261" s="64" t="s">
        <v>30</v>
      </c>
      <c r="I261" s="64" t="s">
        <v>31</v>
      </c>
      <c r="J261" s="64" t="s">
        <v>31</v>
      </c>
      <c r="K261" s="64" t="s">
        <v>31</v>
      </c>
      <c r="L261" s="64" t="s">
        <v>31</v>
      </c>
      <c r="M261" s="64" t="s">
        <v>31</v>
      </c>
      <c r="N261" s="65">
        <v>88000</v>
      </c>
      <c r="O261" s="65">
        <v>88000</v>
      </c>
      <c r="P261" s="63"/>
      <c r="Q261" s="87"/>
    </row>
    <row r="262" spans="1:17" ht="15" customHeight="1">
      <c r="A262" s="11">
        <v>46889</v>
      </c>
      <c r="B262" s="199"/>
      <c r="C262" s="202"/>
      <c r="D262" s="156" t="s">
        <v>358</v>
      </c>
      <c r="E262" s="46" t="s">
        <v>105</v>
      </c>
      <c r="F262" s="46">
        <v>3</v>
      </c>
      <c r="G262" s="50">
        <v>46112</v>
      </c>
      <c r="H262" s="64" t="s">
        <v>24</v>
      </c>
      <c r="I262" s="64"/>
      <c r="J262" s="64"/>
      <c r="K262" s="50" t="s">
        <v>31</v>
      </c>
      <c r="L262" s="50" t="s">
        <v>31</v>
      </c>
      <c r="M262" s="50" t="s">
        <v>31</v>
      </c>
      <c r="N262" s="48">
        <v>1006500</v>
      </c>
      <c r="O262" s="48">
        <v>1006500</v>
      </c>
      <c r="P262" s="46" t="s">
        <v>49</v>
      </c>
      <c r="Q262" s="87"/>
    </row>
    <row r="263" spans="1:17" ht="15" customHeight="1">
      <c r="A263" s="11">
        <v>46843</v>
      </c>
      <c r="B263" s="199"/>
      <c r="C263" s="202"/>
      <c r="D263" s="156" t="s">
        <v>359</v>
      </c>
      <c r="E263" s="46" t="s">
        <v>51</v>
      </c>
      <c r="F263" s="46">
        <v>1</v>
      </c>
      <c r="G263" s="68" t="s">
        <v>158</v>
      </c>
      <c r="H263" s="50" t="s">
        <v>30</v>
      </c>
      <c r="I263" s="50" t="s">
        <v>31</v>
      </c>
      <c r="J263" s="50" t="s">
        <v>31</v>
      </c>
      <c r="K263" s="50" t="s">
        <v>31</v>
      </c>
      <c r="L263" s="50" t="s">
        <v>31</v>
      </c>
      <c r="M263" s="50" t="s">
        <v>31</v>
      </c>
      <c r="N263" s="48">
        <v>132000</v>
      </c>
      <c r="O263" s="48">
        <v>66000</v>
      </c>
      <c r="P263" s="46"/>
      <c r="Q263" s="67"/>
    </row>
    <row r="264" spans="1:17" ht="15" customHeight="1">
      <c r="A264" s="11">
        <v>46890</v>
      </c>
      <c r="B264" s="199"/>
      <c r="C264" s="202"/>
      <c r="D264" s="156" t="s">
        <v>360</v>
      </c>
      <c r="E264" s="46" t="s">
        <v>114</v>
      </c>
      <c r="F264" s="46">
        <v>1</v>
      </c>
      <c r="G264" s="50">
        <v>45382</v>
      </c>
      <c r="H264" s="50" t="s">
        <v>30</v>
      </c>
      <c r="I264" s="50" t="s">
        <v>31</v>
      </c>
      <c r="J264" s="50" t="s">
        <v>31</v>
      </c>
      <c r="K264" s="50" t="s">
        <v>31</v>
      </c>
      <c r="L264" s="50" t="s">
        <v>31</v>
      </c>
      <c r="M264" s="50" t="s">
        <v>31</v>
      </c>
      <c r="N264" s="48">
        <v>620400</v>
      </c>
      <c r="O264" s="48">
        <v>620400</v>
      </c>
      <c r="P264" s="46"/>
      <c r="Q264" s="87"/>
    </row>
    <row r="265" spans="1:17" ht="15" customHeight="1">
      <c r="A265" s="11">
        <v>46915</v>
      </c>
      <c r="B265" s="199"/>
      <c r="C265" s="202"/>
      <c r="D265" s="156" t="s">
        <v>361</v>
      </c>
      <c r="E265" s="46" t="s">
        <v>225</v>
      </c>
      <c r="F265" s="46">
        <v>1</v>
      </c>
      <c r="G265" s="50">
        <v>45382</v>
      </c>
      <c r="H265" s="50" t="s">
        <v>30</v>
      </c>
      <c r="I265" s="50" t="s">
        <v>31</v>
      </c>
      <c r="J265" s="50" t="s">
        <v>31</v>
      </c>
      <c r="K265" s="50" t="s">
        <v>31</v>
      </c>
      <c r="L265" s="50" t="s">
        <v>31</v>
      </c>
      <c r="M265" s="50" t="s">
        <v>31</v>
      </c>
      <c r="N265" s="48">
        <v>330000</v>
      </c>
      <c r="O265" s="48">
        <v>330000</v>
      </c>
      <c r="P265" s="46"/>
      <c r="Q265" s="87"/>
    </row>
    <row r="266" spans="1:17" ht="15" customHeight="1">
      <c r="A266" s="11">
        <v>46885</v>
      </c>
      <c r="B266" s="199"/>
      <c r="C266" s="202"/>
      <c r="D266" s="156" t="s">
        <v>362</v>
      </c>
      <c r="E266" s="46" t="s">
        <v>233</v>
      </c>
      <c r="F266" s="54">
        <v>1</v>
      </c>
      <c r="G266" s="68">
        <v>45382</v>
      </c>
      <c r="H266" s="68" t="s">
        <v>30</v>
      </c>
      <c r="I266" s="68" t="s">
        <v>31</v>
      </c>
      <c r="J266" s="68" t="s">
        <v>31</v>
      </c>
      <c r="K266" s="68" t="s">
        <v>31</v>
      </c>
      <c r="L266" s="68" t="s">
        <v>31</v>
      </c>
      <c r="M266" s="68" t="s">
        <v>31</v>
      </c>
      <c r="N266" s="55">
        <v>214500</v>
      </c>
      <c r="O266" s="55">
        <v>214500</v>
      </c>
      <c r="P266" s="54"/>
      <c r="Q266" s="87"/>
    </row>
    <row r="267" spans="1:17" ht="15" customHeight="1">
      <c r="A267" s="11">
        <v>46897</v>
      </c>
      <c r="B267" s="199"/>
      <c r="C267" s="202"/>
      <c r="D267" s="156" t="s">
        <v>363</v>
      </c>
      <c r="E267" s="46" t="s">
        <v>148</v>
      </c>
      <c r="F267" s="46">
        <v>1</v>
      </c>
      <c r="G267" s="50" t="s">
        <v>196</v>
      </c>
      <c r="H267" s="50" t="s">
        <v>30</v>
      </c>
      <c r="I267" s="50" t="s">
        <v>31</v>
      </c>
      <c r="J267" s="50"/>
      <c r="K267" s="50" t="s">
        <v>31</v>
      </c>
      <c r="L267" s="50"/>
      <c r="M267" s="50" t="s">
        <v>31</v>
      </c>
      <c r="N267" s="48">
        <v>500000</v>
      </c>
      <c r="O267" s="48">
        <v>160303</v>
      </c>
      <c r="P267" s="46" t="s">
        <v>49</v>
      </c>
      <c r="Q267" s="67" t="s">
        <v>364</v>
      </c>
    </row>
    <row r="268" spans="1:17" ht="15" customHeight="1">
      <c r="A268" s="11">
        <v>46893</v>
      </c>
      <c r="B268" s="199"/>
      <c r="C268" s="202"/>
      <c r="D268" s="156" t="s">
        <v>365</v>
      </c>
      <c r="E268" s="46" t="s">
        <v>51</v>
      </c>
      <c r="F268" s="46">
        <v>1</v>
      </c>
      <c r="G268" s="68" t="s">
        <v>158</v>
      </c>
      <c r="H268" s="50" t="s">
        <v>30</v>
      </c>
      <c r="I268" s="50" t="s">
        <v>31</v>
      </c>
      <c r="J268" s="50" t="s">
        <v>31</v>
      </c>
      <c r="K268" s="50" t="s">
        <v>31</v>
      </c>
      <c r="L268" s="50" t="s">
        <v>31</v>
      </c>
      <c r="M268" s="50" t="s">
        <v>31</v>
      </c>
      <c r="N268" s="48">
        <v>247500</v>
      </c>
      <c r="O268" s="48">
        <v>33550</v>
      </c>
      <c r="P268" s="46" t="s">
        <v>49</v>
      </c>
      <c r="Q268" s="67" t="s">
        <v>364</v>
      </c>
    </row>
    <row r="269" spans="1:17" ht="15" customHeight="1">
      <c r="A269" s="11">
        <v>46880</v>
      </c>
      <c r="B269" s="199"/>
      <c r="C269" s="202"/>
      <c r="D269" s="157" t="s">
        <v>366</v>
      </c>
      <c r="E269" s="54" t="s">
        <v>51</v>
      </c>
      <c r="F269" s="54">
        <v>1</v>
      </c>
      <c r="G269" s="68">
        <v>45382</v>
      </c>
      <c r="H269" s="68" t="s">
        <v>30</v>
      </c>
      <c r="I269" s="68" t="s">
        <v>31</v>
      </c>
      <c r="J269" s="68" t="s">
        <v>31</v>
      </c>
      <c r="K269" s="68" t="s">
        <v>31</v>
      </c>
      <c r="L269" s="68" t="s">
        <v>31</v>
      </c>
      <c r="M269" s="68" t="s">
        <v>31</v>
      </c>
      <c r="N269" s="55">
        <v>22000</v>
      </c>
      <c r="O269" s="55">
        <v>22000</v>
      </c>
      <c r="P269" s="54" t="s">
        <v>49</v>
      </c>
      <c r="Q269" s="116"/>
    </row>
    <row r="270" spans="1:17" ht="15" customHeight="1">
      <c r="A270" s="11"/>
      <c r="B270" s="199"/>
      <c r="C270" s="205"/>
      <c r="D270" s="158">
        <f>+COUNTA(D261:D269)</f>
        <v>9</v>
      </c>
      <c r="E270" s="58"/>
      <c r="F270" s="58"/>
      <c r="G270" s="58"/>
      <c r="H270" s="58"/>
      <c r="I270" s="59">
        <f>SUMIF(I261:I269,"○",N261:N269)</f>
        <v>2154400</v>
      </c>
      <c r="J270" s="59">
        <f>SUMIF(J261:J269,"○",N261:N269)</f>
        <v>1654400</v>
      </c>
      <c r="K270" s="59">
        <f>SUMIF(K261:K269,"○",N261:N269)</f>
        <v>3160900</v>
      </c>
      <c r="L270" s="59">
        <f>SUMIF(L261:L269,"○",N261:N269)</f>
        <v>2660900</v>
      </c>
      <c r="M270" s="59">
        <f>SUMIF(M261:M269,"○",N261:N269)</f>
        <v>3160900</v>
      </c>
      <c r="N270" s="60">
        <f>SUM(N261:N269)</f>
        <v>3160900</v>
      </c>
      <c r="O270" s="60">
        <f>SUM(O261:O269)</f>
        <v>2541253</v>
      </c>
      <c r="P270" s="105">
        <f>SUMIF(P261:P269,"市内",O261:O269)</f>
        <v>1222353</v>
      </c>
      <c r="Q270" s="62"/>
    </row>
    <row r="271" spans="1:17" ht="15" customHeight="1">
      <c r="A271" s="11">
        <v>46857</v>
      </c>
      <c r="B271" s="199"/>
      <c r="C271" s="201" t="s">
        <v>367</v>
      </c>
      <c r="D271" s="166" t="s">
        <v>368</v>
      </c>
      <c r="E271" s="63" t="s">
        <v>144</v>
      </c>
      <c r="F271" s="63">
        <v>1</v>
      </c>
      <c r="G271" s="64">
        <v>45382</v>
      </c>
      <c r="H271" s="64" t="s">
        <v>30</v>
      </c>
      <c r="I271" s="64" t="s">
        <v>31</v>
      </c>
      <c r="J271" s="64" t="s">
        <v>31</v>
      </c>
      <c r="K271" s="64" t="s">
        <v>31</v>
      </c>
      <c r="L271" s="64" t="s">
        <v>31</v>
      </c>
      <c r="M271" s="64" t="s">
        <v>31</v>
      </c>
      <c r="N271" s="65">
        <v>884400</v>
      </c>
      <c r="O271" s="65">
        <v>884400</v>
      </c>
      <c r="P271" s="63" t="s">
        <v>49</v>
      </c>
      <c r="Q271" s="87"/>
    </row>
    <row r="272" spans="1:17" ht="15" customHeight="1">
      <c r="A272" s="11">
        <v>46853</v>
      </c>
      <c r="B272" s="199"/>
      <c r="C272" s="202"/>
      <c r="D272" s="156" t="s">
        <v>369</v>
      </c>
      <c r="E272" s="63" t="s">
        <v>236</v>
      </c>
      <c r="F272" s="63">
        <v>1</v>
      </c>
      <c r="G272" s="68" t="s">
        <v>158</v>
      </c>
      <c r="H272" s="64" t="s">
        <v>30</v>
      </c>
      <c r="I272" s="64" t="s">
        <v>31</v>
      </c>
      <c r="J272" s="64" t="s">
        <v>31</v>
      </c>
      <c r="K272" s="64" t="s">
        <v>31</v>
      </c>
      <c r="L272" s="64" t="s">
        <v>31</v>
      </c>
      <c r="M272" s="64" t="s">
        <v>31</v>
      </c>
      <c r="N272" s="65">
        <v>33000</v>
      </c>
      <c r="O272" s="65">
        <v>33000</v>
      </c>
      <c r="P272" s="63"/>
      <c r="Q272" s="87"/>
    </row>
    <row r="273" spans="1:17" ht="15" customHeight="1">
      <c r="A273" s="11">
        <v>46889</v>
      </c>
      <c r="B273" s="199"/>
      <c r="C273" s="202"/>
      <c r="D273" s="156" t="s">
        <v>370</v>
      </c>
      <c r="E273" s="46" t="s">
        <v>51</v>
      </c>
      <c r="F273" s="46">
        <v>3</v>
      </c>
      <c r="G273" s="50">
        <v>46112</v>
      </c>
      <c r="H273" s="64" t="s">
        <v>24</v>
      </c>
      <c r="I273" s="64"/>
      <c r="J273" s="64"/>
      <c r="K273" s="50" t="s">
        <v>31</v>
      </c>
      <c r="L273" s="50" t="s">
        <v>31</v>
      </c>
      <c r="M273" s="50" t="s">
        <v>31</v>
      </c>
      <c r="N273" s="114"/>
      <c r="O273" s="114"/>
      <c r="P273" s="46" t="s">
        <v>49</v>
      </c>
      <c r="Q273" s="87"/>
    </row>
    <row r="274" spans="1:17" ht="15" customHeight="1">
      <c r="A274" s="11">
        <v>46843</v>
      </c>
      <c r="B274" s="199"/>
      <c r="C274" s="202"/>
      <c r="D274" s="156" t="s">
        <v>371</v>
      </c>
      <c r="E274" s="46" t="s">
        <v>51</v>
      </c>
      <c r="F274" s="46">
        <v>1</v>
      </c>
      <c r="G274" s="68" t="s">
        <v>158</v>
      </c>
      <c r="H274" s="50" t="s">
        <v>30</v>
      </c>
      <c r="I274" s="50" t="s">
        <v>31</v>
      </c>
      <c r="J274" s="50" t="s">
        <v>31</v>
      </c>
      <c r="K274" s="50" t="s">
        <v>31</v>
      </c>
      <c r="L274" s="50" t="s">
        <v>31</v>
      </c>
      <c r="M274" s="50" t="s">
        <v>31</v>
      </c>
      <c r="N274" s="114"/>
      <c r="O274" s="114"/>
      <c r="P274" s="46"/>
      <c r="Q274" s="67"/>
    </row>
    <row r="275" spans="1:17" ht="15" customHeight="1">
      <c r="A275" s="11">
        <v>46915</v>
      </c>
      <c r="B275" s="199"/>
      <c r="C275" s="202"/>
      <c r="D275" s="156" t="s">
        <v>372</v>
      </c>
      <c r="E275" s="46" t="s">
        <v>225</v>
      </c>
      <c r="F275" s="46">
        <v>1</v>
      </c>
      <c r="G275" s="50">
        <v>45382</v>
      </c>
      <c r="H275" s="50" t="s">
        <v>30</v>
      </c>
      <c r="I275" s="50" t="s">
        <v>31</v>
      </c>
      <c r="J275" s="50" t="s">
        <v>31</v>
      </c>
      <c r="K275" s="50" t="s">
        <v>31</v>
      </c>
      <c r="L275" s="50" t="s">
        <v>31</v>
      </c>
      <c r="M275" s="50" t="s">
        <v>31</v>
      </c>
      <c r="N275" s="48">
        <v>382800</v>
      </c>
      <c r="O275" s="48">
        <v>382800</v>
      </c>
      <c r="P275" s="46"/>
      <c r="Q275" s="87"/>
    </row>
    <row r="276" spans="1:17" ht="15" customHeight="1">
      <c r="A276" s="11">
        <v>46885</v>
      </c>
      <c r="B276" s="199"/>
      <c r="C276" s="202"/>
      <c r="D276" s="156" t="s">
        <v>373</v>
      </c>
      <c r="E276" s="46" t="s">
        <v>144</v>
      </c>
      <c r="F276" s="46">
        <v>1</v>
      </c>
      <c r="G276" s="50">
        <v>45382</v>
      </c>
      <c r="H276" s="50" t="s">
        <v>30</v>
      </c>
      <c r="I276" s="50" t="s">
        <v>31</v>
      </c>
      <c r="J276" s="50" t="s">
        <v>31</v>
      </c>
      <c r="K276" s="50" t="s">
        <v>31</v>
      </c>
      <c r="L276" s="50" t="s">
        <v>31</v>
      </c>
      <c r="M276" s="50" t="s">
        <v>31</v>
      </c>
      <c r="N276" s="48">
        <v>151800</v>
      </c>
      <c r="O276" s="48">
        <v>151800</v>
      </c>
      <c r="P276" s="46"/>
      <c r="Q276" s="87"/>
    </row>
    <row r="277" spans="1:17" ht="15" customHeight="1">
      <c r="A277" s="11">
        <v>46893</v>
      </c>
      <c r="B277" s="199"/>
      <c r="C277" s="202"/>
      <c r="D277" s="156" t="s">
        <v>374</v>
      </c>
      <c r="E277" s="46" t="s">
        <v>51</v>
      </c>
      <c r="F277" s="46">
        <v>1</v>
      </c>
      <c r="G277" s="68" t="s">
        <v>158</v>
      </c>
      <c r="H277" s="50" t="s">
        <v>30</v>
      </c>
      <c r="I277" s="50" t="s">
        <v>31</v>
      </c>
      <c r="J277" s="50" t="s">
        <v>31</v>
      </c>
      <c r="K277" s="50" t="s">
        <v>31</v>
      </c>
      <c r="L277" s="50" t="s">
        <v>31</v>
      </c>
      <c r="M277" s="50" t="s">
        <v>31</v>
      </c>
      <c r="N277" s="114"/>
      <c r="O277" s="48">
        <v>39050</v>
      </c>
      <c r="P277" s="46" t="s">
        <v>49</v>
      </c>
      <c r="Q277" s="67" t="s">
        <v>364</v>
      </c>
    </row>
    <row r="278" spans="1:17" ht="15" customHeight="1">
      <c r="A278" s="11">
        <v>46897</v>
      </c>
      <c r="B278" s="199"/>
      <c r="C278" s="202"/>
      <c r="D278" s="156" t="s">
        <v>375</v>
      </c>
      <c r="E278" s="46" t="s">
        <v>148</v>
      </c>
      <c r="F278" s="46">
        <v>1</v>
      </c>
      <c r="G278" s="68" t="s">
        <v>158</v>
      </c>
      <c r="H278" s="50" t="s">
        <v>30</v>
      </c>
      <c r="I278" s="50" t="s">
        <v>31</v>
      </c>
      <c r="J278" s="50"/>
      <c r="K278" s="50" t="s">
        <v>31</v>
      </c>
      <c r="L278" s="50"/>
      <c r="M278" s="50" t="s">
        <v>31</v>
      </c>
      <c r="N278" s="114"/>
      <c r="O278" s="48">
        <v>108900</v>
      </c>
      <c r="P278" s="46" t="s">
        <v>49</v>
      </c>
      <c r="Q278" s="67" t="s">
        <v>364</v>
      </c>
    </row>
    <row r="279" spans="1:17" ht="15" customHeight="1">
      <c r="A279" s="11">
        <v>46880</v>
      </c>
      <c r="B279" s="199"/>
      <c r="C279" s="202"/>
      <c r="D279" s="157" t="s">
        <v>376</v>
      </c>
      <c r="E279" s="54" t="s">
        <v>51</v>
      </c>
      <c r="F279" s="54">
        <v>1</v>
      </c>
      <c r="G279" s="68">
        <v>45382</v>
      </c>
      <c r="H279" s="68" t="s">
        <v>30</v>
      </c>
      <c r="I279" s="68" t="s">
        <v>31</v>
      </c>
      <c r="J279" s="68" t="s">
        <v>31</v>
      </c>
      <c r="K279" s="68" t="s">
        <v>31</v>
      </c>
      <c r="L279" s="68" t="s">
        <v>31</v>
      </c>
      <c r="M279" s="68" t="s">
        <v>31</v>
      </c>
      <c r="N279" s="55">
        <v>17600</v>
      </c>
      <c r="O279" s="55">
        <v>17600</v>
      </c>
      <c r="P279" s="54" t="s">
        <v>49</v>
      </c>
      <c r="Q279" s="116"/>
    </row>
    <row r="280" spans="1:17" ht="15" customHeight="1">
      <c r="A280" s="11"/>
      <c r="B280" s="199"/>
      <c r="C280" s="205"/>
      <c r="D280" s="158">
        <f>+COUNTA(D271:D279)</f>
        <v>9</v>
      </c>
      <c r="E280" s="58"/>
      <c r="F280" s="58"/>
      <c r="G280" s="58"/>
      <c r="H280" s="58"/>
      <c r="I280" s="59">
        <f>SUMIF(I271:I279,"○",N271:N279)</f>
        <v>1469600</v>
      </c>
      <c r="J280" s="59">
        <f>SUMIF(J271:J279,"○",N271:N279)</f>
        <v>1469600</v>
      </c>
      <c r="K280" s="59">
        <f>SUMIF(K271:K279,"○",N271:N279)</f>
        <v>1469600</v>
      </c>
      <c r="L280" s="59">
        <f>SUMIF(L271:L279,"○",N271:N279)</f>
        <v>1469600</v>
      </c>
      <c r="M280" s="59">
        <f>SUMIF(M271:M279,"○",N271:N279)</f>
        <v>1469600</v>
      </c>
      <c r="N280" s="60">
        <f>SUM(N271:N279)</f>
        <v>1469600</v>
      </c>
      <c r="O280" s="60">
        <f>SUM(O271:O279)</f>
        <v>1617550</v>
      </c>
      <c r="P280" s="105">
        <f>SUMIF(P271:P279,"市内",O271:O279)</f>
        <v>1049950</v>
      </c>
      <c r="Q280" s="62"/>
    </row>
    <row r="281" spans="1:17" ht="15" customHeight="1">
      <c r="A281" s="11">
        <v>46897</v>
      </c>
      <c r="B281" s="199"/>
      <c r="C281" s="201" t="s">
        <v>377</v>
      </c>
      <c r="D281" s="159" t="s">
        <v>378</v>
      </c>
      <c r="E281" s="63" t="s">
        <v>148</v>
      </c>
      <c r="F281" s="63">
        <v>1</v>
      </c>
      <c r="G281" s="99" t="s">
        <v>158</v>
      </c>
      <c r="H281" s="64" t="s">
        <v>38</v>
      </c>
      <c r="I281" s="64"/>
      <c r="J281" s="64" t="s">
        <v>31</v>
      </c>
      <c r="K281" s="64"/>
      <c r="L281" s="64" t="s">
        <v>31</v>
      </c>
      <c r="M281" s="64"/>
      <c r="N281" s="113"/>
      <c r="O281" s="65">
        <v>86460</v>
      </c>
      <c r="P281" s="63" t="s">
        <v>49</v>
      </c>
      <c r="Q281" s="87" t="s">
        <v>364</v>
      </c>
    </row>
    <row r="282" spans="1:17" ht="15" customHeight="1">
      <c r="A282" s="11">
        <v>46886</v>
      </c>
      <c r="B282" s="199"/>
      <c r="C282" s="202"/>
      <c r="D282" s="156" t="s">
        <v>379</v>
      </c>
      <c r="E282" s="46" t="s">
        <v>233</v>
      </c>
      <c r="F282" s="46">
        <v>1</v>
      </c>
      <c r="G282" s="50">
        <v>45382</v>
      </c>
      <c r="H282" s="50" t="s">
        <v>30</v>
      </c>
      <c r="I282" s="50" t="s">
        <v>31</v>
      </c>
      <c r="J282" s="50" t="s">
        <v>31</v>
      </c>
      <c r="K282" s="50" t="s">
        <v>31</v>
      </c>
      <c r="L282" s="50" t="s">
        <v>31</v>
      </c>
      <c r="M282" s="50" t="s">
        <v>31</v>
      </c>
      <c r="N282" s="48">
        <v>303600</v>
      </c>
      <c r="O282" s="48">
        <v>303600</v>
      </c>
      <c r="P282" s="46"/>
      <c r="Q282" s="87"/>
    </row>
    <row r="283" spans="1:17" ht="15" customHeight="1">
      <c r="A283" s="11">
        <v>46853</v>
      </c>
      <c r="B283" s="199"/>
      <c r="C283" s="202"/>
      <c r="D283" s="156" t="s">
        <v>380</v>
      </c>
      <c r="E283" s="63" t="s">
        <v>236</v>
      </c>
      <c r="F283" s="63">
        <v>1</v>
      </c>
      <c r="G283" s="68" t="s">
        <v>158</v>
      </c>
      <c r="H283" s="64" t="s">
        <v>30</v>
      </c>
      <c r="I283" s="64" t="s">
        <v>31</v>
      </c>
      <c r="J283" s="64" t="s">
        <v>31</v>
      </c>
      <c r="K283" s="64" t="s">
        <v>31</v>
      </c>
      <c r="L283" s="64" t="s">
        <v>31</v>
      </c>
      <c r="M283" s="64" t="s">
        <v>31</v>
      </c>
      <c r="N283" s="48">
        <v>33000</v>
      </c>
      <c r="O283" s="48">
        <v>33000</v>
      </c>
      <c r="P283" s="63"/>
      <c r="Q283" s="67"/>
    </row>
    <row r="284" spans="1:17" ht="15" customHeight="1">
      <c r="A284" s="11">
        <v>46889</v>
      </c>
      <c r="B284" s="199"/>
      <c r="C284" s="202"/>
      <c r="D284" s="156" t="s">
        <v>381</v>
      </c>
      <c r="E284" s="46" t="s">
        <v>105</v>
      </c>
      <c r="F284" s="46">
        <v>3</v>
      </c>
      <c r="G284" s="50">
        <v>46112</v>
      </c>
      <c r="H284" s="64" t="s">
        <v>24</v>
      </c>
      <c r="I284" s="64"/>
      <c r="J284" s="64"/>
      <c r="K284" s="50" t="s">
        <v>31</v>
      </c>
      <c r="L284" s="50" t="s">
        <v>31</v>
      </c>
      <c r="M284" s="50" t="s">
        <v>31</v>
      </c>
      <c r="N284" s="114"/>
      <c r="O284" s="114"/>
      <c r="P284" s="46" t="s">
        <v>49</v>
      </c>
      <c r="Q284" s="87"/>
    </row>
    <row r="285" spans="1:17" ht="15" customHeight="1">
      <c r="A285" s="11">
        <v>46843</v>
      </c>
      <c r="B285" s="199"/>
      <c r="C285" s="202"/>
      <c r="D285" s="156" t="s">
        <v>382</v>
      </c>
      <c r="E285" s="46" t="s">
        <v>51</v>
      </c>
      <c r="F285" s="46">
        <v>1</v>
      </c>
      <c r="G285" s="68" t="s">
        <v>158</v>
      </c>
      <c r="H285" s="50" t="s">
        <v>30</v>
      </c>
      <c r="I285" s="50" t="s">
        <v>31</v>
      </c>
      <c r="J285" s="50" t="s">
        <v>31</v>
      </c>
      <c r="K285" s="50" t="s">
        <v>31</v>
      </c>
      <c r="L285" s="50" t="s">
        <v>31</v>
      </c>
      <c r="M285" s="50" t="s">
        <v>31</v>
      </c>
      <c r="N285" s="114"/>
      <c r="O285" s="114"/>
      <c r="P285" s="46"/>
      <c r="Q285" s="67"/>
    </row>
    <row r="286" spans="1:17" ht="15" customHeight="1">
      <c r="A286" s="11">
        <v>46890</v>
      </c>
      <c r="B286" s="199"/>
      <c r="C286" s="202"/>
      <c r="D286" s="156" t="s">
        <v>383</v>
      </c>
      <c r="E286" s="46" t="s">
        <v>114</v>
      </c>
      <c r="F286" s="46">
        <v>1</v>
      </c>
      <c r="G286" s="50">
        <v>45382</v>
      </c>
      <c r="H286" s="50" t="s">
        <v>30</v>
      </c>
      <c r="I286" s="50" t="s">
        <v>31</v>
      </c>
      <c r="J286" s="50" t="s">
        <v>31</v>
      </c>
      <c r="K286" s="50" t="s">
        <v>31</v>
      </c>
      <c r="L286" s="50" t="s">
        <v>31</v>
      </c>
      <c r="M286" s="50" t="s">
        <v>31</v>
      </c>
      <c r="N286" s="48">
        <v>686400</v>
      </c>
      <c r="O286" s="48">
        <v>686400</v>
      </c>
      <c r="P286" s="46"/>
      <c r="Q286" s="87"/>
    </row>
    <row r="287" spans="1:17" ht="15" customHeight="1">
      <c r="A287" s="11"/>
      <c r="B287" s="199"/>
      <c r="C287" s="202"/>
      <c r="D287" s="156" t="s">
        <v>384</v>
      </c>
      <c r="E287" s="46" t="s">
        <v>51</v>
      </c>
      <c r="F287" s="46">
        <v>1</v>
      </c>
      <c r="G287" s="68" t="s">
        <v>158</v>
      </c>
      <c r="H287" s="50" t="s">
        <v>30</v>
      </c>
      <c r="I287" s="50" t="s">
        <v>31</v>
      </c>
      <c r="J287" s="50" t="s">
        <v>31</v>
      </c>
      <c r="K287" s="50" t="s">
        <v>31</v>
      </c>
      <c r="L287" s="50" t="s">
        <v>31</v>
      </c>
      <c r="M287" s="50" t="s">
        <v>31</v>
      </c>
      <c r="N287" s="48">
        <v>357500</v>
      </c>
      <c r="O287" s="48">
        <v>352000</v>
      </c>
      <c r="P287" s="46"/>
      <c r="Q287" s="67"/>
    </row>
    <row r="288" spans="1:17" ht="15" customHeight="1">
      <c r="A288" s="11">
        <v>46915</v>
      </c>
      <c r="B288" s="199"/>
      <c r="C288" s="202"/>
      <c r="D288" s="156" t="s">
        <v>385</v>
      </c>
      <c r="E288" s="46" t="s">
        <v>225</v>
      </c>
      <c r="F288" s="46">
        <v>1</v>
      </c>
      <c r="G288" s="50">
        <v>45382</v>
      </c>
      <c r="H288" s="50" t="s">
        <v>30</v>
      </c>
      <c r="I288" s="50" t="s">
        <v>31</v>
      </c>
      <c r="J288" s="50" t="s">
        <v>31</v>
      </c>
      <c r="K288" s="50" t="s">
        <v>31</v>
      </c>
      <c r="L288" s="50" t="s">
        <v>31</v>
      </c>
      <c r="M288" s="50" t="s">
        <v>31</v>
      </c>
      <c r="N288" s="48">
        <v>550440</v>
      </c>
      <c r="O288" s="48">
        <v>550440</v>
      </c>
      <c r="P288" s="46"/>
      <c r="Q288" s="87"/>
    </row>
    <row r="289" spans="1:17" ht="15" customHeight="1">
      <c r="A289" s="11">
        <v>46893</v>
      </c>
      <c r="B289" s="199"/>
      <c r="C289" s="202"/>
      <c r="D289" s="156" t="s">
        <v>386</v>
      </c>
      <c r="E289" s="46" t="s">
        <v>51</v>
      </c>
      <c r="F289" s="46">
        <v>1</v>
      </c>
      <c r="G289" s="68" t="s">
        <v>158</v>
      </c>
      <c r="H289" s="50" t="s">
        <v>30</v>
      </c>
      <c r="I289" s="50" t="s">
        <v>31</v>
      </c>
      <c r="J289" s="50" t="s">
        <v>31</v>
      </c>
      <c r="K289" s="50" t="s">
        <v>31</v>
      </c>
      <c r="L289" s="50" t="s">
        <v>31</v>
      </c>
      <c r="M289" s="50" t="s">
        <v>31</v>
      </c>
      <c r="N289" s="114"/>
      <c r="O289" s="48">
        <v>33550</v>
      </c>
      <c r="P289" s="46" t="s">
        <v>49</v>
      </c>
      <c r="Q289" s="67" t="s">
        <v>364</v>
      </c>
    </row>
    <row r="290" spans="1:17" ht="15" customHeight="1">
      <c r="A290" s="11">
        <v>46880</v>
      </c>
      <c r="B290" s="199"/>
      <c r="C290" s="202"/>
      <c r="D290" s="157" t="s">
        <v>387</v>
      </c>
      <c r="E290" s="54" t="s">
        <v>51</v>
      </c>
      <c r="F290" s="54">
        <v>1</v>
      </c>
      <c r="G290" s="68">
        <v>45382</v>
      </c>
      <c r="H290" s="68" t="s">
        <v>30</v>
      </c>
      <c r="I290" s="68" t="s">
        <v>31</v>
      </c>
      <c r="J290" s="68" t="s">
        <v>31</v>
      </c>
      <c r="K290" s="68" t="s">
        <v>31</v>
      </c>
      <c r="L290" s="68" t="s">
        <v>31</v>
      </c>
      <c r="M290" s="68" t="s">
        <v>31</v>
      </c>
      <c r="N290" s="55">
        <v>22000</v>
      </c>
      <c r="O290" s="55">
        <v>22000</v>
      </c>
      <c r="P290" s="54" t="s">
        <v>49</v>
      </c>
      <c r="Q290" s="116"/>
    </row>
    <row r="291" spans="1:17" ht="15" customHeight="1">
      <c r="A291" s="11"/>
      <c r="B291" s="199"/>
      <c r="C291" s="205"/>
      <c r="D291" s="158">
        <f>+COUNTA(D281:D290)</f>
        <v>10</v>
      </c>
      <c r="E291" s="58"/>
      <c r="F291" s="58"/>
      <c r="G291" s="58"/>
      <c r="H291" s="58"/>
      <c r="I291" s="59">
        <f>SUMIF(I281:I290,"○",N281:N290)</f>
        <v>1952940</v>
      </c>
      <c r="J291" s="59">
        <f>SUMIF(J281:J290,"○",N281:N290)</f>
        <v>1952940</v>
      </c>
      <c r="K291" s="59">
        <f>SUMIF(K281:K290,"○",N281:N290)</f>
        <v>1952940</v>
      </c>
      <c r="L291" s="59">
        <f>SUMIF(L281:L290,"○",N281:N290)</f>
        <v>1952940</v>
      </c>
      <c r="M291" s="59">
        <f>SUMIF(M281:M290,"○",N281:N290)</f>
        <v>1952940</v>
      </c>
      <c r="N291" s="60">
        <f>SUM(N281:N290)</f>
        <v>1952940</v>
      </c>
      <c r="O291" s="60">
        <f>SUM(O281:O290)</f>
        <v>2067450</v>
      </c>
      <c r="P291" s="105">
        <f>SUMIF(P281:P290,"市内",O281:O290)</f>
        <v>142010</v>
      </c>
      <c r="Q291" s="62"/>
    </row>
    <row r="292" spans="1:17" ht="15" customHeight="1">
      <c r="A292" s="11">
        <v>46856</v>
      </c>
      <c r="B292" s="199"/>
      <c r="C292" s="201" t="s">
        <v>388</v>
      </c>
      <c r="D292" s="159" t="s">
        <v>389</v>
      </c>
      <c r="E292" s="63" t="s">
        <v>144</v>
      </c>
      <c r="F292" s="63">
        <v>1</v>
      </c>
      <c r="G292" s="64">
        <v>45382</v>
      </c>
      <c r="H292" s="64" t="s">
        <v>30</v>
      </c>
      <c r="I292" s="64" t="s">
        <v>31</v>
      </c>
      <c r="J292" s="64" t="s">
        <v>31</v>
      </c>
      <c r="K292" s="64" t="s">
        <v>31</v>
      </c>
      <c r="L292" s="64" t="s">
        <v>31</v>
      </c>
      <c r="M292" s="64" t="s">
        <v>31</v>
      </c>
      <c r="N292" s="65">
        <v>998096</v>
      </c>
      <c r="O292" s="65">
        <v>998096</v>
      </c>
      <c r="P292" s="63" t="s">
        <v>49</v>
      </c>
      <c r="Q292" s="87"/>
    </row>
    <row r="293" spans="1:17" ht="15" customHeight="1">
      <c r="A293" s="11">
        <v>46853</v>
      </c>
      <c r="B293" s="199"/>
      <c r="C293" s="202"/>
      <c r="D293" s="159" t="s">
        <v>390</v>
      </c>
      <c r="E293" s="63" t="s">
        <v>236</v>
      </c>
      <c r="F293" s="63">
        <v>1</v>
      </c>
      <c r="G293" s="64" t="s">
        <v>158</v>
      </c>
      <c r="H293" s="64" t="s">
        <v>30</v>
      </c>
      <c r="I293" s="64" t="s">
        <v>31</v>
      </c>
      <c r="J293" s="64" t="s">
        <v>31</v>
      </c>
      <c r="K293" s="64" t="s">
        <v>31</v>
      </c>
      <c r="L293" s="64" t="s">
        <v>31</v>
      </c>
      <c r="M293" s="64" t="s">
        <v>31</v>
      </c>
      <c r="N293" s="48">
        <v>33000</v>
      </c>
      <c r="O293" s="48">
        <v>33000</v>
      </c>
      <c r="P293" s="63"/>
      <c r="Q293" s="87"/>
    </row>
    <row r="294" spans="1:17" ht="15" customHeight="1">
      <c r="A294" s="11">
        <v>46889</v>
      </c>
      <c r="B294" s="199"/>
      <c r="C294" s="202"/>
      <c r="D294" s="156" t="s">
        <v>391</v>
      </c>
      <c r="E294" s="46" t="s">
        <v>105</v>
      </c>
      <c r="F294" s="46">
        <v>3</v>
      </c>
      <c r="G294" s="50">
        <v>46112</v>
      </c>
      <c r="H294" s="64" t="s">
        <v>24</v>
      </c>
      <c r="I294" s="64"/>
      <c r="J294" s="64"/>
      <c r="K294" s="50" t="s">
        <v>31</v>
      </c>
      <c r="L294" s="50" t="s">
        <v>31</v>
      </c>
      <c r="M294" s="50" t="s">
        <v>31</v>
      </c>
      <c r="N294" s="114"/>
      <c r="O294" s="114"/>
      <c r="P294" s="46" t="s">
        <v>49</v>
      </c>
      <c r="Q294" s="87"/>
    </row>
    <row r="295" spans="1:17" ht="15" customHeight="1">
      <c r="A295" s="11">
        <v>46843</v>
      </c>
      <c r="B295" s="199"/>
      <c r="C295" s="202"/>
      <c r="D295" s="156" t="s">
        <v>392</v>
      </c>
      <c r="E295" s="46" t="s">
        <v>51</v>
      </c>
      <c r="F295" s="46">
        <v>1</v>
      </c>
      <c r="G295" s="50" t="s">
        <v>158</v>
      </c>
      <c r="H295" s="50" t="s">
        <v>30</v>
      </c>
      <c r="I295" s="50" t="s">
        <v>31</v>
      </c>
      <c r="J295" s="50" t="s">
        <v>31</v>
      </c>
      <c r="K295" s="50" t="s">
        <v>31</v>
      </c>
      <c r="L295" s="50" t="s">
        <v>31</v>
      </c>
      <c r="M295" s="50" t="s">
        <v>31</v>
      </c>
      <c r="N295" s="114"/>
      <c r="O295" s="114"/>
      <c r="P295" s="46"/>
      <c r="Q295" s="67"/>
    </row>
    <row r="296" spans="1:17" ht="15" customHeight="1">
      <c r="A296" s="11">
        <v>46885</v>
      </c>
      <c r="B296" s="199"/>
      <c r="C296" s="202"/>
      <c r="D296" s="156" t="s">
        <v>393</v>
      </c>
      <c r="E296" s="46" t="s">
        <v>144</v>
      </c>
      <c r="F296" s="46">
        <v>1</v>
      </c>
      <c r="G296" s="50" t="s">
        <v>158</v>
      </c>
      <c r="H296" s="50" t="s">
        <v>30</v>
      </c>
      <c r="I296" s="50" t="s">
        <v>31</v>
      </c>
      <c r="J296" s="50" t="s">
        <v>31</v>
      </c>
      <c r="K296" s="50" t="s">
        <v>31</v>
      </c>
      <c r="L296" s="50" t="s">
        <v>31</v>
      </c>
      <c r="M296" s="50" t="s">
        <v>31</v>
      </c>
      <c r="N296" s="48">
        <v>165000</v>
      </c>
      <c r="O296" s="48">
        <v>165000</v>
      </c>
      <c r="P296" s="46"/>
      <c r="Q296" s="87"/>
    </row>
    <row r="297" spans="1:17" ht="15" customHeight="1">
      <c r="A297" s="11">
        <v>46916</v>
      </c>
      <c r="B297" s="199"/>
      <c r="C297" s="202"/>
      <c r="D297" s="156" t="s">
        <v>394</v>
      </c>
      <c r="E297" s="46" t="s">
        <v>225</v>
      </c>
      <c r="F297" s="46">
        <v>1</v>
      </c>
      <c r="G297" s="50">
        <v>45382</v>
      </c>
      <c r="H297" s="50" t="s">
        <v>30</v>
      </c>
      <c r="I297" s="50" t="s">
        <v>31</v>
      </c>
      <c r="J297" s="50" t="s">
        <v>31</v>
      </c>
      <c r="K297" s="50" t="s">
        <v>31</v>
      </c>
      <c r="L297" s="50" t="s">
        <v>31</v>
      </c>
      <c r="M297" s="50" t="s">
        <v>31</v>
      </c>
      <c r="N297" s="48">
        <v>330000</v>
      </c>
      <c r="O297" s="48">
        <v>330000</v>
      </c>
      <c r="P297" s="46"/>
      <c r="Q297" s="87"/>
    </row>
    <row r="298" spans="1:17" ht="15" customHeight="1">
      <c r="A298" s="11">
        <v>46895</v>
      </c>
      <c r="B298" s="199"/>
      <c r="C298" s="202"/>
      <c r="D298" s="156" t="s">
        <v>395</v>
      </c>
      <c r="E298" s="46" t="s">
        <v>148</v>
      </c>
      <c r="F298" s="46">
        <v>1</v>
      </c>
      <c r="G298" s="68" t="s">
        <v>158</v>
      </c>
      <c r="H298" s="50" t="s">
        <v>38</v>
      </c>
      <c r="I298" s="50"/>
      <c r="J298" s="50" t="s">
        <v>31</v>
      </c>
      <c r="K298" s="50"/>
      <c r="L298" s="50" t="s">
        <v>31</v>
      </c>
      <c r="M298" s="50"/>
      <c r="N298" s="114"/>
      <c r="O298" s="48">
        <v>157300</v>
      </c>
      <c r="P298" s="46" t="s">
        <v>49</v>
      </c>
      <c r="Q298" s="67" t="s">
        <v>364</v>
      </c>
    </row>
    <row r="299" spans="1:17" ht="15" customHeight="1">
      <c r="A299" s="11">
        <v>46893</v>
      </c>
      <c r="B299" s="199"/>
      <c r="C299" s="202"/>
      <c r="D299" s="157" t="s">
        <v>396</v>
      </c>
      <c r="E299" s="54" t="s">
        <v>51</v>
      </c>
      <c r="F299" s="54">
        <v>1</v>
      </c>
      <c r="G299" s="68" t="s">
        <v>158</v>
      </c>
      <c r="H299" s="68" t="s">
        <v>30</v>
      </c>
      <c r="I299" s="68" t="s">
        <v>31</v>
      </c>
      <c r="J299" s="68" t="s">
        <v>31</v>
      </c>
      <c r="K299" s="68" t="s">
        <v>31</v>
      </c>
      <c r="L299" s="68" t="s">
        <v>31</v>
      </c>
      <c r="M299" s="68" t="s">
        <v>31</v>
      </c>
      <c r="N299" s="115"/>
      <c r="O299" s="55">
        <v>39050</v>
      </c>
      <c r="P299" s="54" t="s">
        <v>49</v>
      </c>
      <c r="Q299" s="93" t="s">
        <v>364</v>
      </c>
    </row>
    <row r="300" spans="1:17" ht="15" customHeight="1">
      <c r="A300" s="11"/>
      <c r="B300" s="199"/>
      <c r="C300" s="205"/>
      <c r="D300" s="158">
        <f>+COUNTA(D292:D299)</f>
        <v>8</v>
      </c>
      <c r="E300" s="58"/>
      <c r="F300" s="58"/>
      <c r="G300" s="58"/>
      <c r="H300" s="58"/>
      <c r="I300" s="59">
        <f>SUMIF(I292:I299,"○",N292:N299)</f>
        <v>1526096</v>
      </c>
      <c r="J300" s="59">
        <f>SUMIF(J292:J299,"○",N292:N299)</f>
        <v>1526096</v>
      </c>
      <c r="K300" s="59">
        <f>SUMIF(K292:K299,"○",N292:N299)</f>
        <v>1526096</v>
      </c>
      <c r="L300" s="59">
        <f>SUMIF(L292:L299,"○",N292:N299)</f>
        <v>1526096</v>
      </c>
      <c r="M300" s="59">
        <f>SUMIF(M292:M299,"○",N292:N299)</f>
        <v>1526096</v>
      </c>
      <c r="N300" s="60">
        <f>SUM(N292:N299)</f>
        <v>1526096</v>
      </c>
      <c r="O300" s="60">
        <f>SUM(O292:O299)</f>
        <v>1722446</v>
      </c>
      <c r="P300" s="105">
        <f>SUMIF(P292:P299,"市内",O292:O299)</f>
        <v>1194446</v>
      </c>
      <c r="Q300" s="62"/>
    </row>
    <row r="301" spans="1:17" ht="15" customHeight="1">
      <c r="A301" s="11">
        <v>46842</v>
      </c>
      <c r="B301" s="199"/>
      <c r="C301" s="201" t="s">
        <v>397</v>
      </c>
      <c r="D301" s="159" t="s">
        <v>398</v>
      </c>
      <c r="E301" s="63" t="s">
        <v>236</v>
      </c>
      <c r="F301" s="63">
        <v>1</v>
      </c>
      <c r="G301" s="64">
        <v>44469</v>
      </c>
      <c r="H301" s="64" t="s">
        <v>30</v>
      </c>
      <c r="I301" s="64" t="s">
        <v>31</v>
      </c>
      <c r="J301" s="64" t="s">
        <v>31</v>
      </c>
      <c r="K301" s="64" t="s">
        <v>31</v>
      </c>
      <c r="L301" s="64" t="s">
        <v>31</v>
      </c>
      <c r="M301" s="64" t="s">
        <v>31</v>
      </c>
      <c r="N301" s="65">
        <v>44000</v>
      </c>
      <c r="O301" s="65">
        <v>44000</v>
      </c>
      <c r="P301" s="63"/>
      <c r="Q301" s="66"/>
    </row>
    <row r="302" spans="1:17" ht="15" customHeight="1">
      <c r="A302" s="11">
        <v>46887</v>
      </c>
      <c r="B302" s="199"/>
      <c r="C302" s="202"/>
      <c r="D302" s="156" t="s">
        <v>399</v>
      </c>
      <c r="E302" s="46" t="s">
        <v>22</v>
      </c>
      <c r="F302" s="46">
        <v>3</v>
      </c>
      <c r="G302" s="50">
        <v>45016</v>
      </c>
      <c r="H302" s="50" t="s">
        <v>30</v>
      </c>
      <c r="I302" s="50" t="s">
        <v>31</v>
      </c>
      <c r="J302" s="50" t="s">
        <v>31</v>
      </c>
      <c r="K302" s="50" t="s">
        <v>31</v>
      </c>
      <c r="L302" s="50" t="s">
        <v>31</v>
      </c>
      <c r="M302" s="50" t="s">
        <v>31</v>
      </c>
      <c r="N302" s="48">
        <v>207240</v>
      </c>
      <c r="O302" s="48">
        <v>207240</v>
      </c>
      <c r="P302" s="46"/>
      <c r="Q302" s="87"/>
    </row>
    <row r="303" spans="1:17" ht="15" customHeight="1">
      <c r="A303" s="11">
        <v>46889</v>
      </c>
      <c r="B303" s="199"/>
      <c r="C303" s="202"/>
      <c r="D303" s="156" t="s">
        <v>400</v>
      </c>
      <c r="E303" s="46" t="s">
        <v>105</v>
      </c>
      <c r="F303" s="46">
        <v>3</v>
      </c>
      <c r="G303" s="50">
        <v>45382</v>
      </c>
      <c r="H303" s="64" t="s">
        <v>24</v>
      </c>
      <c r="I303" s="64"/>
      <c r="J303" s="64"/>
      <c r="K303" s="50" t="s">
        <v>31</v>
      </c>
      <c r="L303" s="50" t="s">
        <v>31</v>
      </c>
      <c r="M303" s="50" t="s">
        <v>31</v>
      </c>
      <c r="N303" s="114"/>
      <c r="O303" s="114"/>
      <c r="P303" s="46" t="s">
        <v>49</v>
      </c>
      <c r="Q303" s="87"/>
    </row>
    <row r="304" spans="1:17" ht="15" customHeight="1">
      <c r="A304" s="11">
        <v>46843</v>
      </c>
      <c r="B304" s="199"/>
      <c r="C304" s="202"/>
      <c r="D304" s="156" t="s">
        <v>401</v>
      </c>
      <c r="E304" s="46" t="s">
        <v>51</v>
      </c>
      <c r="F304" s="46">
        <v>1</v>
      </c>
      <c r="G304" s="50">
        <v>44456</v>
      </c>
      <c r="H304" s="50" t="s">
        <v>30</v>
      </c>
      <c r="I304" s="50" t="s">
        <v>31</v>
      </c>
      <c r="J304" s="50" t="s">
        <v>31</v>
      </c>
      <c r="K304" s="50" t="s">
        <v>31</v>
      </c>
      <c r="L304" s="50" t="s">
        <v>31</v>
      </c>
      <c r="M304" s="50" t="s">
        <v>31</v>
      </c>
      <c r="N304" s="114"/>
      <c r="O304" s="114"/>
      <c r="P304" s="46"/>
      <c r="Q304" s="67"/>
    </row>
    <row r="305" spans="1:17" ht="15" customHeight="1">
      <c r="A305" s="11">
        <v>46897</v>
      </c>
      <c r="B305" s="199"/>
      <c r="C305" s="202"/>
      <c r="D305" s="156" t="s">
        <v>402</v>
      </c>
      <c r="E305" s="46" t="s">
        <v>148</v>
      </c>
      <c r="F305" s="46">
        <v>1</v>
      </c>
      <c r="G305" s="50">
        <v>45016</v>
      </c>
      <c r="H305" s="50" t="s">
        <v>30</v>
      </c>
      <c r="I305" s="50" t="s">
        <v>31</v>
      </c>
      <c r="J305" s="50"/>
      <c r="K305" s="50" t="s">
        <v>31</v>
      </c>
      <c r="L305" s="50"/>
      <c r="M305" s="50" t="s">
        <v>31</v>
      </c>
      <c r="N305" s="114"/>
      <c r="O305" s="48">
        <v>126390</v>
      </c>
      <c r="P305" s="46" t="s">
        <v>86</v>
      </c>
      <c r="Q305" s="67" t="s">
        <v>364</v>
      </c>
    </row>
    <row r="306" spans="1:17" ht="15" customHeight="1">
      <c r="A306" s="11">
        <v>46916</v>
      </c>
      <c r="B306" s="199"/>
      <c r="C306" s="202"/>
      <c r="D306" s="157" t="s">
        <v>403</v>
      </c>
      <c r="E306" s="54" t="s">
        <v>225</v>
      </c>
      <c r="F306" s="54">
        <v>3</v>
      </c>
      <c r="G306" s="68">
        <v>45016</v>
      </c>
      <c r="H306" s="68" t="s">
        <v>30</v>
      </c>
      <c r="I306" s="68" t="s">
        <v>31</v>
      </c>
      <c r="J306" s="68" t="s">
        <v>31</v>
      </c>
      <c r="K306" s="68" t="s">
        <v>31</v>
      </c>
      <c r="L306" s="68" t="s">
        <v>31</v>
      </c>
      <c r="M306" s="68" t="s">
        <v>31</v>
      </c>
      <c r="N306" s="55">
        <v>369600</v>
      </c>
      <c r="O306" s="55">
        <v>369600</v>
      </c>
      <c r="P306" s="54"/>
      <c r="Q306" s="116"/>
    </row>
    <row r="307" spans="1:17" ht="15" customHeight="1">
      <c r="A307" s="11"/>
      <c r="B307" s="199"/>
      <c r="C307" s="205"/>
      <c r="D307" s="158">
        <f>+COUNTA(D301:D306)</f>
        <v>6</v>
      </c>
      <c r="E307" s="58"/>
      <c r="F307" s="58"/>
      <c r="G307" s="58"/>
      <c r="H307" s="58"/>
      <c r="I307" s="59">
        <f>SUMIF(I301:I306,"○",N301:N306)</f>
        <v>620840</v>
      </c>
      <c r="J307" s="59">
        <f>SUMIF(J301:J306,"○",N301:N306)</f>
        <v>620840</v>
      </c>
      <c r="K307" s="59">
        <f>SUMIF(K301:K306,"○",N301:N306)</f>
        <v>620840</v>
      </c>
      <c r="L307" s="59">
        <f>SUMIF(L301:L306,"○",N301:N306)</f>
        <v>620840</v>
      </c>
      <c r="M307" s="59">
        <f>SUMIF(M301:M306,"○",N301:N306)</f>
        <v>620840</v>
      </c>
      <c r="N307" s="60">
        <f>SUM(N301:N306)</f>
        <v>620840</v>
      </c>
      <c r="O307" s="60">
        <f>SUM(O301:O306)</f>
        <v>747230</v>
      </c>
      <c r="P307" s="105">
        <f>SUMIF(P301:P306,"市内",O301:O306)</f>
        <v>126390</v>
      </c>
      <c r="Q307" s="62"/>
    </row>
    <row r="308" spans="1:17" ht="15" customHeight="1">
      <c r="A308" s="11">
        <v>46881</v>
      </c>
      <c r="B308" s="199"/>
      <c r="C308" s="201" t="s">
        <v>404</v>
      </c>
      <c r="D308" s="159" t="s">
        <v>405</v>
      </c>
      <c r="E308" s="63" t="s">
        <v>114</v>
      </c>
      <c r="F308" s="63">
        <v>1</v>
      </c>
      <c r="G308" s="64">
        <v>45382</v>
      </c>
      <c r="H308" s="64" t="s">
        <v>30</v>
      </c>
      <c r="I308" s="64" t="s">
        <v>31</v>
      </c>
      <c r="J308" s="64" t="s">
        <v>31</v>
      </c>
      <c r="K308" s="64" t="s">
        <v>31</v>
      </c>
      <c r="L308" s="64" t="s">
        <v>31</v>
      </c>
      <c r="M308" s="64" t="s">
        <v>31</v>
      </c>
      <c r="N308" s="65">
        <v>60500</v>
      </c>
      <c r="O308" s="65">
        <v>60500</v>
      </c>
      <c r="P308" s="63"/>
      <c r="Q308" s="66"/>
    </row>
    <row r="309" spans="1:17" ht="15" customHeight="1">
      <c r="A309" s="11">
        <v>46918</v>
      </c>
      <c r="B309" s="199"/>
      <c r="C309" s="202"/>
      <c r="D309" s="156" t="s">
        <v>406</v>
      </c>
      <c r="E309" s="46" t="s">
        <v>225</v>
      </c>
      <c r="F309" s="46">
        <v>1</v>
      </c>
      <c r="G309" s="50">
        <v>45382</v>
      </c>
      <c r="H309" s="50" t="s">
        <v>30</v>
      </c>
      <c r="I309" s="50" t="s">
        <v>31</v>
      </c>
      <c r="J309" s="50" t="s">
        <v>31</v>
      </c>
      <c r="K309" s="50" t="s">
        <v>31</v>
      </c>
      <c r="L309" s="50" t="s">
        <v>31</v>
      </c>
      <c r="M309" s="50" t="s">
        <v>31</v>
      </c>
      <c r="N309" s="48">
        <v>330000</v>
      </c>
      <c r="O309" s="48">
        <v>330000</v>
      </c>
      <c r="P309" s="46"/>
      <c r="Q309" s="87"/>
    </row>
    <row r="310" spans="1:17" ht="15" customHeight="1">
      <c r="A310" s="11"/>
      <c r="B310" s="199"/>
      <c r="C310" s="202"/>
      <c r="D310" s="156" t="s">
        <v>407</v>
      </c>
      <c r="E310" s="46" t="s">
        <v>35</v>
      </c>
      <c r="F310" s="46">
        <v>1</v>
      </c>
      <c r="G310" s="50">
        <v>45382</v>
      </c>
      <c r="H310" s="50" t="s">
        <v>30</v>
      </c>
      <c r="I310" s="50" t="s">
        <v>31</v>
      </c>
      <c r="J310" s="50" t="s">
        <v>31</v>
      </c>
      <c r="K310" s="50" t="s">
        <v>31</v>
      </c>
      <c r="L310" s="50" t="s">
        <v>31</v>
      </c>
      <c r="M310" s="50" t="s">
        <v>31</v>
      </c>
      <c r="N310" s="48">
        <v>237600</v>
      </c>
      <c r="O310" s="48">
        <v>237600</v>
      </c>
      <c r="P310" s="46"/>
      <c r="Q310" s="87"/>
    </row>
    <row r="311" spans="1:17" ht="15" customHeight="1">
      <c r="A311" s="11">
        <v>46858</v>
      </c>
      <c r="B311" s="199"/>
      <c r="C311" s="202"/>
      <c r="D311" s="156" t="s">
        <v>408</v>
      </c>
      <c r="E311" s="46" t="s">
        <v>144</v>
      </c>
      <c r="F311" s="46">
        <v>1</v>
      </c>
      <c r="G311" s="50">
        <v>45382</v>
      </c>
      <c r="H311" s="50" t="s">
        <v>30</v>
      </c>
      <c r="I311" s="50" t="s">
        <v>31</v>
      </c>
      <c r="J311" s="50" t="s">
        <v>31</v>
      </c>
      <c r="K311" s="50" t="s">
        <v>31</v>
      </c>
      <c r="L311" s="50" t="s">
        <v>31</v>
      </c>
      <c r="M311" s="50" t="s">
        <v>31</v>
      </c>
      <c r="N311" s="48">
        <v>773080</v>
      </c>
      <c r="O311" s="48">
        <v>773080</v>
      </c>
      <c r="P311" s="46" t="s">
        <v>49</v>
      </c>
      <c r="Q311" s="87"/>
    </row>
    <row r="312" spans="1:17" ht="15" customHeight="1">
      <c r="A312" s="11">
        <v>46888</v>
      </c>
      <c r="B312" s="199"/>
      <c r="C312" s="202"/>
      <c r="D312" s="156" t="s">
        <v>409</v>
      </c>
      <c r="E312" s="46" t="s">
        <v>410</v>
      </c>
      <c r="F312" s="46">
        <v>1</v>
      </c>
      <c r="G312" s="50">
        <v>45382</v>
      </c>
      <c r="H312" s="50" t="s">
        <v>30</v>
      </c>
      <c r="I312" s="50" t="s">
        <v>31</v>
      </c>
      <c r="J312" s="50" t="s">
        <v>31</v>
      </c>
      <c r="K312" s="50" t="s">
        <v>31</v>
      </c>
      <c r="L312" s="50" t="s">
        <v>31</v>
      </c>
      <c r="M312" s="50" t="s">
        <v>31</v>
      </c>
      <c r="N312" s="48">
        <v>244200</v>
      </c>
      <c r="O312" s="48">
        <v>244200</v>
      </c>
      <c r="P312" s="46"/>
      <c r="Q312" s="87"/>
    </row>
    <row r="313" spans="1:17" ht="15" customHeight="1">
      <c r="A313" s="11">
        <v>46852</v>
      </c>
      <c r="B313" s="199"/>
      <c r="C313" s="202"/>
      <c r="D313" s="156" t="s">
        <v>411</v>
      </c>
      <c r="E313" s="46" t="s">
        <v>236</v>
      </c>
      <c r="F313" s="46">
        <v>1</v>
      </c>
      <c r="G313" s="64" t="s">
        <v>158</v>
      </c>
      <c r="H313" s="50" t="s">
        <v>30</v>
      </c>
      <c r="I313" s="50" t="s">
        <v>31</v>
      </c>
      <c r="J313" s="50" t="s">
        <v>31</v>
      </c>
      <c r="K313" s="50" t="s">
        <v>31</v>
      </c>
      <c r="L313" s="50" t="s">
        <v>31</v>
      </c>
      <c r="M313" s="50" t="s">
        <v>31</v>
      </c>
      <c r="N313" s="48">
        <v>88000</v>
      </c>
      <c r="O313" s="48">
        <v>88000</v>
      </c>
      <c r="P313" s="46"/>
      <c r="Q313" s="67"/>
    </row>
    <row r="314" spans="1:17" ht="15" customHeight="1">
      <c r="A314" s="11">
        <v>46889</v>
      </c>
      <c r="B314" s="199"/>
      <c r="C314" s="202"/>
      <c r="D314" s="156" t="s">
        <v>412</v>
      </c>
      <c r="E314" s="46" t="s">
        <v>105</v>
      </c>
      <c r="F314" s="46">
        <v>3</v>
      </c>
      <c r="G314" s="50">
        <v>46112</v>
      </c>
      <c r="H314" s="64" t="s">
        <v>24</v>
      </c>
      <c r="I314" s="64"/>
      <c r="J314" s="64"/>
      <c r="K314" s="50" t="s">
        <v>31</v>
      </c>
      <c r="L314" s="50" t="s">
        <v>31</v>
      </c>
      <c r="M314" s="50" t="s">
        <v>31</v>
      </c>
      <c r="N314" s="114"/>
      <c r="O314" s="114"/>
      <c r="P314" s="46" t="s">
        <v>86</v>
      </c>
      <c r="Q314" s="87"/>
    </row>
    <row r="315" spans="1:17" ht="15" customHeight="1">
      <c r="A315" s="11">
        <v>46843</v>
      </c>
      <c r="B315" s="199"/>
      <c r="C315" s="202"/>
      <c r="D315" s="156" t="s">
        <v>413</v>
      </c>
      <c r="E315" s="46" t="s">
        <v>51</v>
      </c>
      <c r="F315" s="46">
        <v>1</v>
      </c>
      <c r="G315" s="64" t="s">
        <v>158</v>
      </c>
      <c r="H315" s="50" t="s">
        <v>30</v>
      </c>
      <c r="I315" s="50" t="s">
        <v>31</v>
      </c>
      <c r="J315" s="50" t="s">
        <v>31</v>
      </c>
      <c r="K315" s="50" t="s">
        <v>31</v>
      </c>
      <c r="L315" s="50" t="s">
        <v>31</v>
      </c>
      <c r="M315" s="50" t="s">
        <v>31</v>
      </c>
      <c r="N315" s="114"/>
      <c r="O315" s="114"/>
      <c r="P315" s="46"/>
      <c r="Q315" s="67"/>
    </row>
    <row r="316" spans="1:17" ht="15" customHeight="1">
      <c r="A316" s="11">
        <v>46890</v>
      </c>
      <c r="B316" s="199"/>
      <c r="C316" s="202"/>
      <c r="D316" s="156" t="s">
        <v>414</v>
      </c>
      <c r="E316" s="46" t="s">
        <v>114</v>
      </c>
      <c r="F316" s="46">
        <v>1</v>
      </c>
      <c r="G316" s="50">
        <v>45382</v>
      </c>
      <c r="H316" s="50" t="s">
        <v>30</v>
      </c>
      <c r="I316" s="50" t="s">
        <v>31</v>
      </c>
      <c r="J316" s="50" t="s">
        <v>31</v>
      </c>
      <c r="K316" s="50" t="s">
        <v>31</v>
      </c>
      <c r="L316" s="50" t="s">
        <v>31</v>
      </c>
      <c r="M316" s="50" t="s">
        <v>31</v>
      </c>
      <c r="N316" s="48">
        <v>419100</v>
      </c>
      <c r="O316" s="48">
        <v>419100</v>
      </c>
      <c r="P316" s="46"/>
      <c r="Q316" s="87"/>
    </row>
    <row r="317" spans="1:17" ht="15" customHeight="1">
      <c r="A317" s="11">
        <v>46895</v>
      </c>
      <c r="B317" s="199"/>
      <c r="C317" s="202"/>
      <c r="D317" s="156" t="s">
        <v>415</v>
      </c>
      <c r="E317" s="46" t="s">
        <v>148</v>
      </c>
      <c r="F317" s="46">
        <v>1</v>
      </c>
      <c r="G317" s="64" t="s">
        <v>158</v>
      </c>
      <c r="H317" s="50" t="s">
        <v>38</v>
      </c>
      <c r="I317" s="50"/>
      <c r="J317" s="50" t="s">
        <v>31</v>
      </c>
      <c r="K317" s="50"/>
      <c r="L317" s="50" t="s">
        <v>31</v>
      </c>
      <c r="M317" s="50"/>
      <c r="N317" s="114"/>
      <c r="O317" s="48">
        <v>124850</v>
      </c>
      <c r="P317" s="46" t="s">
        <v>49</v>
      </c>
      <c r="Q317" s="67" t="s">
        <v>364</v>
      </c>
    </row>
    <row r="318" spans="1:17" ht="15" customHeight="1">
      <c r="A318" s="11">
        <v>46893</v>
      </c>
      <c r="B318" s="199"/>
      <c r="C318" s="202"/>
      <c r="D318" s="156" t="s">
        <v>416</v>
      </c>
      <c r="E318" s="46" t="s">
        <v>51</v>
      </c>
      <c r="F318" s="46">
        <v>1</v>
      </c>
      <c r="G318" s="64" t="s">
        <v>158</v>
      </c>
      <c r="H318" s="50" t="s">
        <v>30</v>
      </c>
      <c r="I318" s="50" t="s">
        <v>31</v>
      </c>
      <c r="J318" s="50" t="s">
        <v>31</v>
      </c>
      <c r="K318" s="50" t="s">
        <v>31</v>
      </c>
      <c r="L318" s="50" t="s">
        <v>31</v>
      </c>
      <c r="M318" s="50" t="s">
        <v>31</v>
      </c>
      <c r="N318" s="114"/>
      <c r="O318" s="48">
        <v>33000</v>
      </c>
      <c r="P318" s="46" t="s">
        <v>49</v>
      </c>
      <c r="Q318" s="67" t="s">
        <v>364</v>
      </c>
    </row>
    <row r="319" spans="1:17" ht="15" customHeight="1">
      <c r="A319" s="11">
        <v>46880</v>
      </c>
      <c r="B319" s="199"/>
      <c r="C319" s="202"/>
      <c r="D319" s="157" t="s">
        <v>417</v>
      </c>
      <c r="E319" s="54" t="s">
        <v>51</v>
      </c>
      <c r="F319" s="54">
        <v>1</v>
      </c>
      <c r="G319" s="68">
        <v>45382</v>
      </c>
      <c r="H319" s="68" t="s">
        <v>30</v>
      </c>
      <c r="I319" s="68" t="s">
        <v>31</v>
      </c>
      <c r="J319" s="68" t="s">
        <v>31</v>
      </c>
      <c r="K319" s="68" t="s">
        <v>31</v>
      </c>
      <c r="L319" s="68" t="s">
        <v>31</v>
      </c>
      <c r="M319" s="68" t="s">
        <v>31</v>
      </c>
      <c r="N319" s="55">
        <v>22000</v>
      </c>
      <c r="O319" s="55">
        <v>22000</v>
      </c>
      <c r="P319" s="54" t="s">
        <v>49</v>
      </c>
      <c r="Q319" s="116"/>
    </row>
    <row r="320" spans="1:17" ht="15" customHeight="1">
      <c r="A320" s="11"/>
      <c r="B320" s="199"/>
      <c r="C320" s="205"/>
      <c r="D320" s="158">
        <f>+COUNTA(D308:D319)</f>
        <v>12</v>
      </c>
      <c r="E320" s="58"/>
      <c r="F320" s="58"/>
      <c r="G320" s="58"/>
      <c r="H320" s="58"/>
      <c r="I320" s="59">
        <f>SUMIF(I308:I319,"○",N308:N319)</f>
        <v>2174480</v>
      </c>
      <c r="J320" s="59">
        <f>SUMIF(J308:J319,"○",N308:N319)</f>
        <v>2174480</v>
      </c>
      <c r="K320" s="59">
        <f>SUMIF(K308:K319,"○",N308:N319)</f>
        <v>2174480</v>
      </c>
      <c r="L320" s="59">
        <f>SUMIF(L308:L319,"○",N308:N319)</f>
        <v>2174480</v>
      </c>
      <c r="M320" s="59">
        <f>SUMIF(M308:M319,"○",N308:N319)</f>
        <v>2174480</v>
      </c>
      <c r="N320" s="60">
        <f>SUM(N308:N319)</f>
        <v>2174480</v>
      </c>
      <c r="O320" s="60">
        <f>SUM(O308:O319)</f>
        <v>2332330</v>
      </c>
      <c r="P320" s="105">
        <f>SUMIF(P308:P319,"市内",O308:O319)</f>
        <v>952930</v>
      </c>
      <c r="Q320" s="62"/>
    </row>
    <row r="321" spans="1:17" ht="15" customHeight="1">
      <c r="A321" s="11">
        <v>38803</v>
      </c>
      <c r="B321" s="199"/>
      <c r="C321" s="201" t="s">
        <v>418</v>
      </c>
      <c r="D321" s="159" t="s">
        <v>419</v>
      </c>
      <c r="E321" s="63" t="s">
        <v>51</v>
      </c>
      <c r="F321" s="63">
        <v>1</v>
      </c>
      <c r="G321" s="64">
        <v>45382</v>
      </c>
      <c r="H321" s="121" t="s">
        <v>30</v>
      </c>
      <c r="I321" s="121" t="s">
        <v>25</v>
      </c>
      <c r="J321" s="121" t="s">
        <v>31</v>
      </c>
      <c r="K321" s="121" t="s">
        <v>31</v>
      </c>
      <c r="L321" s="121" t="s">
        <v>31</v>
      </c>
      <c r="M321" s="121" t="s">
        <v>31</v>
      </c>
      <c r="N321" s="122">
        <v>55000</v>
      </c>
      <c r="O321" s="122">
        <v>55000</v>
      </c>
      <c r="P321" s="63" t="s">
        <v>49</v>
      </c>
      <c r="Q321" s="87"/>
    </row>
    <row r="322" spans="1:17" ht="15" customHeight="1">
      <c r="A322" s="11"/>
      <c r="B322" s="199"/>
      <c r="C322" s="202"/>
      <c r="D322" s="156" t="s">
        <v>420</v>
      </c>
      <c r="E322" s="46" t="s">
        <v>95</v>
      </c>
      <c r="F322" s="46">
        <v>1</v>
      </c>
      <c r="G322" s="51" t="s">
        <v>421</v>
      </c>
      <c r="H322" s="123" t="s">
        <v>38</v>
      </c>
      <c r="I322" s="123"/>
      <c r="J322" s="8" t="s">
        <v>25</v>
      </c>
      <c r="K322" s="121"/>
      <c r="L322" s="121"/>
      <c r="M322" s="121" t="s">
        <v>25</v>
      </c>
      <c r="N322" s="124">
        <v>165000</v>
      </c>
      <c r="O322" s="124"/>
      <c r="P322" s="46" t="s">
        <v>49</v>
      </c>
      <c r="Q322" s="49"/>
    </row>
    <row r="323" spans="1:17" ht="15" customHeight="1">
      <c r="A323" s="11">
        <v>38768</v>
      </c>
      <c r="B323" s="199"/>
      <c r="C323" s="202"/>
      <c r="D323" s="156" t="s">
        <v>422</v>
      </c>
      <c r="E323" s="46" t="s">
        <v>160</v>
      </c>
      <c r="F323" s="46">
        <v>1</v>
      </c>
      <c r="G323" s="50">
        <v>45382</v>
      </c>
      <c r="H323" s="51" t="s">
        <v>30</v>
      </c>
      <c r="I323" s="51" t="s">
        <v>31</v>
      </c>
      <c r="J323" s="51" t="s">
        <v>31</v>
      </c>
      <c r="K323" s="51" t="s">
        <v>31</v>
      </c>
      <c r="L323" s="51" t="s">
        <v>31</v>
      </c>
      <c r="M323" s="51" t="s">
        <v>31</v>
      </c>
      <c r="N323" s="124">
        <v>813000</v>
      </c>
      <c r="O323" s="124">
        <v>812900</v>
      </c>
      <c r="P323" s="46"/>
      <c r="Q323" s="49"/>
    </row>
    <row r="324" spans="1:17" ht="15" customHeight="1">
      <c r="A324" s="11">
        <v>38788</v>
      </c>
      <c r="B324" s="199"/>
      <c r="C324" s="202"/>
      <c r="D324" s="156" t="s">
        <v>423</v>
      </c>
      <c r="E324" s="46" t="s">
        <v>424</v>
      </c>
      <c r="F324" s="46">
        <v>1</v>
      </c>
      <c r="G324" s="50">
        <v>45382</v>
      </c>
      <c r="H324" s="51" t="s">
        <v>30</v>
      </c>
      <c r="I324" s="51" t="s">
        <v>31</v>
      </c>
      <c r="J324" s="51" t="s">
        <v>31</v>
      </c>
      <c r="K324" s="51" t="s">
        <v>31</v>
      </c>
      <c r="L324" s="51" t="s">
        <v>31</v>
      </c>
      <c r="M324" s="51" t="s">
        <v>31</v>
      </c>
      <c r="N324" s="124">
        <v>132000</v>
      </c>
      <c r="O324" s="124">
        <v>132000</v>
      </c>
      <c r="P324" s="46"/>
      <c r="Q324" s="49"/>
    </row>
    <row r="325" spans="1:17" ht="15" customHeight="1">
      <c r="A325" s="11">
        <v>38776</v>
      </c>
      <c r="B325" s="199"/>
      <c r="C325" s="202"/>
      <c r="D325" s="156" t="s">
        <v>425</v>
      </c>
      <c r="E325" s="46" t="s">
        <v>51</v>
      </c>
      <c r="F325" s="46">
        <v>1</v>
      </c>
      <c r="G325" s="50">
        <v>45382</v>
      </c>
      <c r="H325" s="51" t="s">
        <v>30</v>
      </c>
      <c r="I325" s="51" t="s">
        <v>31</v>
      </c>
      <c r="J325" s="51" t="s">
        <v>31</v>
      </c>
      <c r="K325" s="51" t="s">
        <v>31</v>
      </c>
      <c r="L325" s="51" t="s">
        <v>31</v>
      </c>
      <c r="M325" s="51" t="s">
        <v>31</v>
      </c>
      <c r="N325" s="124">
        <v>99000</v>
      </c>
      <c r="O325" s="124">
        <v>99000</v>
      </c>
      <c r="P325" s="46" t="s">
        <v>49</v>
      </c>
      <c r="Q325" s="49"/>
    </row>
    <row r="326" spans="1:17" ht="15" customHeight="1">
      <c r="A326" s="11">
        <v>38689</v>
      </c>
      <c r="B326" s="199"/>
      <c r="C326" s="202"/>
      <c r="D326" s="156" t="s">
        <v>426</v>
      </c>
      <c r="E326" s="46" t="s">
        <v>35</v>
      </c>
      <c r="F326" s="46">
        <v>3</v>
      </c>
      <c r="G326" s="50">
        <v>45747</v>
      </c>
      <c r="H326" s="51" t="s">
        <v>38</v>
      </c>
      <c r="I326" s="51"/>
      <c r="J326" s="51" t="s">
        <v>31</v>
      </c>
      <c r="K326" s="51" t="s">
        <v>31</v>
      </c>
      <c r="L326" s="51" t="s">
        <v>31</v>
      </c>
      <c r="M326" s="51" t="s">
        <v>31</v>
      </c>
      <c r="N326" s="124">
        <v>220000</v>
      </c>
      <c r="O326" s="124">
        <v>219120</v>
      </c>
      <c r="P326" s="46"/>
      <c r="Q326" s="49"/>
    </row>
    <row r="327" spans="1:17" ht="15" customHeight="1">
      <c r="A327" s="11">
        <v>38727</v>
      </c>
      <c r="B327" s="199"/>
      <c r="C327" s="202"/>
      <c r="D327" s="156" t="s">
        <v>427</v>
      </c>
      <c r="E327" s="46" t="s">
        <v>22</v>
      </c>
      <c r="F327" s="46">
        <v>1</v>
      </c>
      <c r="G327" s="50">
        <v>45382</v>
      </c>
      <c r="H327" s="51" t="s">
        <v>30</v>
      </c>
      <c r="I327" s="51" t="s">
        <v>31</v>
      </c>
      <c r="J327" s="51" t="s">
        <v>31</v>
      </c>
      <c r="K327" s="51" t="s">
        <v>31</v>
      </c>
      <c r="L327" s="51" t="s">
        <v>25</v>
      </c>
      <c r="M327" s="51" t="s">
        <v>31</v>
      </c>
      <c r="N327" s="124">
        <v>433000</v>
      </c>
      <c r="O327" s="124">
        <v>432960</v>
      </c>
      <c r="P327" s="46"/>
      <c r="Q327" s="49"/>
    </row>
    <row r="328" spans="1:17" ht="15" customHeight="1">
      <c r="A328" s="11">
        <v>38745</v>
      </c>
      <c r="B328" s="199"/>
      <c r="C328" s="202"/>
      <c r="D328" s="156" t="s">
        <v>428</v>
      </c>
      <c r="E328" s="46" t="s">
        <v>429</v>
      </c>
      <c r="F328" s="46">
        <v>3</v>
      </c>
      <c r="G328" s="50">
        <v>45747</v>
      </c>
      <c r="H328" s="51" t="s">
        <v>38</v>
      </c>
      <c r="I328" s="51"/>
      <c r="J328" s="51" t="s">
        <v>31</v>
      </c>
      <c r="K328" s="51" t="s">
        <v>31</v>
      </c>
      <c r="L328" s="51" t="s">
        <v>31</v>
      </c>
      <c r="M328" s="51" t="s">
        <v>31</v>
      </c>
      <c r="N328" s="124">
        <v>370000</v>
      </c>
      <c r="O328" s="124">
        <v>369820</v>
      </c>
      <c r="P328" s="46" t="s">
        <v>49</v>
      </c>
      <c r="Q328" s="49"/>
    </row>
    <row r="329" spans="1:17" ht="15" customHeight="1">
      <c r="A329" s="11">
        <v>38754</v>
      </c>
      <c r="B329" s="199"/>
      <c r="C329" s="202"/>
      <c r="D329" s="156" t="s">
        <v>430</v>
      </c>
      <c r="E329" s="46" t="s">
        <v>144</v>
      </c>
      <c r="F329" s="46">
        <v>1</v>
      </c>
      <c r="G329" s="50">
        <v>45382</v>
      </c>
      <c r="H329" s="51" t="s">
        <v>30</v>
      </c>
      <c r="I329" s="51" t="s">
        <v>31</v>
      </c>
      <c r="J329" s="51" t="s">
        <v>31</v>
      </c>
      <c r="K329" s="51" t="s">
        <v>31</v>
      </c>
      <c r="L329" s="51" t="s">
        <v>31</v>
      </c>
      <c r="M329" s="51" t="s">
        <v>31</v>
      </c>
      <c r="N329" s="124">
        <v>300000</v>
      </c>
      <c r="O329" s="124">
        <v>299970</v>
      </c>
      <c r="P329" s="46" t="s">
        <v>49</v>
      </c>
      <c r="Q329" s="49"/>
    </row>
    <row r="330" spans="1:17" ht="15" customHeight="1">
      <c r="A330" s="11">
        <v>38779</v>
      </c>
      <c r="B330" s="199"/>
      <c r="C330" s="202"/>
      <c r="D330" s="156" t="s">
        <v>431</v>
      </c>
      <c r="E330" s="46" t="s">
        <v>51</v>
      </c>
      <c r="F330" s="46">
        <v>1</v>
      </c>
      <c r="G330" s="50" t="s">
        <v>117</v>
      </c>
      <c r="H330" s="51" t="s">
        <v>30</v>
      </c>
      <c r="I330" s="51" t="s">
        <v>31</v>
      </c>
      <c r="J330" s="51" t="s">
        <v>31</v>
      </c>
      <c r="K330" s="51" t="s">
        <v>31</v>
      </c>
      <c r="L330" s="51" t="s">
        <v>31</v>
      </c>
      <c r="M330" s="51" t="s">
        <v>31</v>
      </c>
      <c r="N330" s="124">
        <v>84000</v>
      </c>
      <c r="O330" s="124">
        <v>83600</v>
      </c>
      <c r="P330" s="46" t="s">
        <v>49</v>
      </c>
      <c r="Q330" s="49"/>
    </row>
    <row r="331" spans="1:17" ht="15" customHeight="1">
      <c r="A331" s="11">
        <v>38736</v>
      </c>
      <c r="B331" s="199"/>
      <c r="C331" s="202"/>
      <c r="D331" s="157" t="s">
        <v>432</v>
      </c>
      <c r="E331" s="54" t="s">
        <v>433</v>
      </c>
      <c r="F331" s="54">
        <v>1</v>
      </c>
      <c r="G331" s="68">
        <v>45382</v>
      </c>
      <c r="H331" s="54" t="s">
        <v>30</v>
      </c>
      <c r="I331" s="54" t="s">
        <v>31</v>
      </c>
      <c r="J331" s="54" t="s">
        <v>31</v>
      </c>
      <c r="K331" s="54" t="s">
        <v>31</v>
      </c>
      <c r="L331" s="54" t="s">
        <v>31</v>
      </c>
      <c r="M331" s="54" t="s">
        <v>31</v>
      </c>
      <c r="N331" s="125">
        <v>2993000</v>
      </c>
      <c r="O331" s="125">
        <v>2992055</v>
      </c>
      <c r="P331" s="54" t="s">
        <v>49</v>
      </c>
      <c r="Q331" s="56"/>
    </row>
    <row r="332" spans="1:17" ht="15" customHeight="1">
      <c r="A332" s="11"/>
      <c r="B332" s="199"/>
      <c r="C332" s="205"/>
      <c r="D332" s="158">
        <f>+COUNTA(D321:D331)</f>
        <v>11</v>
      </c>
      <c r="E332" s="58"/>
      <c r="F332" s="58"/>
      <c r="G332" s="58"/>
      <c r="H332" s="58"/>
      <c r="I332" s="59">
        <f>SUMIF(I321:I331,"○",N321:N331)</f>
        <v>4909000</v>
      </c>
      <c r="J332" s="59">
        <f>SUMIF(J321:J331,"○",N321:N331)</f>
        <v>5664000</v>
      </c>
      <c r="K332" s="59">
        <f>SUMIF(K321:K331,"○",N321:N331)</f>
        <v>5499000</v>
      </c>
      <c r="L332" s="59">
        <f>SUMIF(L321:L331,"○",N321:N331)</f>
        <v>5499000</v>
      </c>
      <c r="M332" s="59">
        <f>SUMIF(M321:M331,"○",N321:N331)</f>
        <v>5664000</v>
      </c>
      <c r="N332" s="60">
        <f>SUM(N321:N331)</f>
        <v>5664000</v>
      </c>
      <c r="O332" s="60">
        <f>SUM(O321:O331)</f>
        <v>5496425</v>
      </c>
      <c r="P332" s="105">
        <f>SUMIF(P321:P331,"市内",O321:O331)</f>
        <v>3899445</v>
      </c>
      <c r="Q332" s="126"/>
    </row>
    <row r="333" spans="1:17" ht="15" customHeight="1">
      <c r="A333" s="11">
        <v>39178</v>
      </c>
      <c r="B333" s="199"/>
      <c r="C333" s="201" t="s">
        <v>434</v>
      </c>
      <c r="D333" s="159" t="s">
        <v>435</v>
      </c>
      <c r="E333" s="63" t="s">
        <v>144</v>
      </c>
      <c r="F333" s="63">
        <v>1</v>
      </c>
      <c r="G333" s="127">
        <v>45382</v>
      </c>
      <c r="H333" s="128" t="s">
        <v>30</v>
      </c>
      <c r="I333" s="128" t="s">
        <v>25</v>
      </c>
      <c r="J333" s="128" t="s">
        <v>31</v>
      </c>
      <c r="K333" s="128" t="s">
        <v>31</v>
      </c>
      <c r="L333" s="128" t="s">
        <v>31</v>
      </c>
      <c r="M333" s="128" t="s">
        <v>31</v>
      </c>
      <c r="N333" s="65">
        <v>495000</v>
      </c>
      <c r="O333" s="65">
        <v>495000</v>
      </c>
      <c r="P333" s="63" t="s">
        <v>49</v>
      </c>
      <c r="Q333" s="66"/>
    </row>
    <row r="334" spans="1:17" ht="15" customHeight="1">
      <c r="A334" s="11">
        <v>39164</v>
      </c>
      <c r="B334" s="199"/>
      <c r="C334" s="202"/>
      <c r="D334" s="156" t="s">
        <v>436</v>
      </c>
      <c r="E334" s="46" t="s">
        <v>437</v>
      </c>
      <c r="F334" s="46">
        <v>1</v>
      </c>
      <c r="G334" s="88">
        <v>45382</v>
      </c>
      <c r="H334" s="51" t="s">
        <v>218</v>
      </c>
      <c r="I334" s="51" t="s">
        <v>31</v>
      </c>
      <c r="J334" s="51" t="s">
        <v>31</v>
      </c>
      <c r="K334" s="51" t="s">
        <v>31</v>
      </c>
      <c r="L334" s="51" t="s">
        <v>31</v>
      </c>
      <c r="M334" s="51" t="s">
        <v>31</v>
      </c>
      <c r="N334" s="48">
        <v>495000</v>
      </c>
      <c r="O334" s="48">
        <v>495000</v>
      </c>
      <c r="P334" s="46"/>
      <c r="Q334" s="49"/>
    </row>
    <row r="335" spans="1:17" ht="15" customHeight="1">
      <c r="A335" s="11">
        <v>39177</v>
      </c>
      <c r="B335" s="199"/>
      <c r="C335" s="202"/>
      <c r="D335" s="156" t="s">
        <v>438</v>
      </c>
      <c r="E335" s="46" t="s">
        <v>439</v>
      </c>
      <c r="F335" s="46">
        <v>1</v>
      </c>
      <c r="G335" s="88">
        <v>45382</v>
      </c>
      <c r="H335" s="51" t="s">
        <v>218</v>
      </c>
      <c r="I335" s="51" t="s">
        <v>31</v>
      </c>
      <c r="J335" s="51" t="s">
        <v>31</v>
      </c>
      <c r="K335" s="51" t="s">
        <v>31</v>
      </c>
      <c r="L335" s="51" t="s">
        <v>31</v>
      </c>
      <c r="M335" s="51" t="s">
        <v>31</v>
      </c>
      <c r="N335" s="48">
        <v>366000</v>
      </c>
      <c r="O335" s="48">
        <v>365640</v>
      </c>
      <c r="P335" s="46"/>
      <c r="Q335" s="49"/>
    </row>
    <row r="336" spans="1:17" ht="15" customHeight="1">
      <c r="A336" s="11">
        <v>39179</v>
      </c>
      <c r="B336" s="199"/>
      <c r="C336" s="202"/>
      <c r="D336" s="156" t="s">
        <v>440</v>
      </c>
      <c r="E336" s="46" t="s">
        <v>33</v>
      </c>
      <c r="F336" s="46">
        <v>1</v>
      </c>
      <c r="G336" s="88">
        <v>45382</v>
      </c>
      <c r="H336" s="51" t="s">
        <v>30</v>
      </c>
      <c r="I336" s="51" t="s">
        <v>31</v>
      </c>
      <c r="J336" s="51" t="s">
        <v>31</v>
      </c>
      <c r="K336" s="51" t="s">
        <v>31</v>
      </c>
      <c r="L336" s="51" t="s">
        <v>31</v>
      </c>
      <c r="M336" s="51" t="s">
        <v>31</v>
      </c>
      <c r="N336" s="48">
        <v>96000</v>
      </c>
      <c r="O336" s="48">
        <v>95700</v>
      </c>
      <c r="P336" s="46" t="s">
        <v>49</v>
      </c>
      <c r="Q336" s="49"/>
    </row>
    <row r="337" spans="1:17" ht="15" customHeight="1">
      <c r="A337" s="11">
        <v>39181</v>
      </c>
      <c r="B337" s="199"/>
      <c r="C337" s="202"/>
      <c r="D337" s="156" t="s">
        <v>441</v>
      </c>
      <c r="E337" s="46" t="s">
        <v>75</v>
      </c>
      <c r="F337" s="46">
        <v>1</v>
      </c>
      <c r="G337" s="88">
        <v>45382</v>
      </c>
      <c r="H337" s="51" t="s">
        <v>218</v>
      </c>
      <c r="I337" s="51" t="s">
        <v>31</v>
      </c>
      <c r="J337" s="51" t="s">
        <v>31</v>
      </c>
      <c r="K337" s="51" t="s">
        <v>31</v>
      </c>
      <c r="L337" s="51" t="s">
        <v>31</v>
      </c>
      <c r="M337" s="51" t="s">
        <v>31</v>
      </c>
      <c r="N337" s="48">
        <v>418000</v>
      </c>
      <c r="O337" s="48">
        <v>418000</v>
      </c>
      <c r="P337" s="46"/>
      <c r="Q337" s="49"/>
    </row>
    <row r="338" spans="1:17" ht="15" customHeight="1">
      <c r="A338" s="11">
        <v>39192</v>
      </c>
      <c r="B338" s="199"/>
      <c r="C338" s="202"/>
      <c r="D338" s="156" t="s">
        <v>442</v>
      </c>
      <c r="E338" s="46" t="s">
        <v>75</v>
      </c>
      <c r="F338" s="46">
        <v>1</v>
      </c>
      <c r="G338" s="88">
        <v>45382</v>
      </c>
      <c r="H338" s="51" t="s">
        <v>218</v>
      </c>
      <c r="I338" s="51" t="s">
        <v>31</v>
      </c>
      <c r="J338" s="51" t="s">
        <v>31</v>
      </c>
      <c r="K338" s="51" t="s">
        <v>31</v>
      </c>
      <c r="L338" s="51" t="s">
        <v>31</v>
      </c>
      <c r="M338" s="51" t="s">
        <v>31</v>
      </c>
      <c r="N338" s="48">
        <v>360000</v>
      </c>
      <c r="O338" s="48">
        <v>359063</v>
      </c>
      <c r="P338" s="46" t="s">
        <v>49</v>
      </c>
      <c r="Q338" s="49"/>
    </row>
    <row r="339" spans="1:17" ht="15" customHeight="1">
      <c r="A339" s="11">
        <v>39193</v>
      </c>
      <c r="B339" s="199"/>
      <c r="C339" s="202"/>
      <c r="D339" s="157" t="s">
        <v>443</v>
      </c>
      <c r="E339" s="54" t="s">
        <v>424</v>
      </c>
      <c r="F339" s="54">
        <v>1</v>
      </c>
      <c r="G339" s="96">
        <v>45382</v>
      </c>
      <c r="H339" s="111" t="s">
        <v>218</v>
      </c>
      <c r="I339" s="111" t="s">
        <v>31</v>
      </c>
      <c r="J339" s="111" t="s">
        <v>31</v>
      </c>
      <c r="K339" s="111" t="s">
        <v>31</v>
      </c>
      <c r="L339" s="111" t="s">
        <v>31</v>
      </c>
      <c r="M339" s="111" t="s">
        <v>31</v>
      </c>
      <c r="N339" s="55">
        <v>179000</v>
      </c>
      <c r="O339" s="55">
        <v>178200</v>
      </c>
      <c r="P339" s="54"/>
      <c r="Q339" s="56"/>
    </row>
    <row r="340" spans="1:17" ht="15" customHeight="1">
      <c r="A340" s="11"/>
      <c r="B340" s="199"/>
      <c r="C340" s="205"/>
      <c r="D340" s="158">
        <f>+COUNTA(D333:D339)</f>
        <v>7</v>
      </c>
      <c r="E340" s="58"/>
      <c r="F340" s="58"/>
      <c r="G340" s="58"/>
      <c r="H340" s="58"/>
      <c r="I340" s="59">
        <f>SUMIF(I333:I339,"○",N333:N339)</f>
        <v>2409000</v>
      </c>
      <c r="J340" s="59">
        <f>SUMIF(J333:J339,"○",N333:N339)</f>
        <v>2409000</v>
      </c>
      <c r="K340" s="59">
        <f>SUMIF(K333:K339,"○",N333:N339)</f>
        <v>2409000</v>
      </c>
      <c r="L340" s="59">
        <f>SUMIF(L333:L339,"○",N333:N339)</f>
        <v>2409000</v>
      </c>
      <c r="M340" s="59">
        <f>SUMIF(M333:M339,"○",N333:N339)</f>
        <v>2409000</v>
      </c>
      <c r="N340" s="60">
        <f>SUM(N333:N339)</f>
        <v>2409000</v>
      </c>
      <c r="O340" s="60">
        <f>SUM(O333:O339)</f>
        <v>2406603</v>
      </c>
      <c r="P340" s="105">
        <f>SUMIF(P333:P339,"市内",O333:O339)</f>
        <v>949763</v>
      </c>
      <c r="Q340" s="126"/>
    </row>
    <row r="341" spans="1:17" ht="15" customHeight="1">
      <c r="A341" s="11">
        <v>39542</v>
      </c>
      <c r="B341" s="199"/>
      <c r="C341" s="201" t="s">
        <v>444</v>
      </c>
      <c r="D341" s="159" t="s">
        <v>445</v>
      </c>
      <c r="E341" s="63" t="s">
        <v>205</v>
      </c>
      <c r="F341" s="63">
        <v>1</v>
      </c>
      <c r="G341" s="127">
        <v>45382</v>
      </c>
      <c r="H341" s="128" t="s">
        <v>218</v>
      </c>
      <c r="I341" s="128" t="s">
        <v>31</v>
      </c>
      <c r="J341" s="128" t="s">
        <v>31</v>
      </c>
      <c r="K341" s="128" t="s">
        <v>31</v>
      </c>
      <c r="L341" s="128" t="s">
        <v>31</v>
      </c>
      <c r="M341" s="128" t="s">
        <v>31</v>
      </c>
      <c r="N341" s="129">
        <v>198000</v>
      </c>
      <c r="O341" s="129">
        <v>198000</v>
      </c>
      <c r="P341" s="63"/>
      <c r="Q341" s="66"/>
    </row>
    <row r="342" spans="1:17" ht="15" customHeight="1">
      <c r="A342" s="11">
        <v>39534</v>
      </c>
      <c r="B342" s="199"/>
      <c r="C342" s="202"/>
      <c r="D342" s="156" t="s">
        <v>446</v>
      </c>
      <c r="E342" s="46" t="s">
        <v>447</v>
      </c>
      <c r="F342" s="46">
        <v>1</v>
      </c>
      <c r="G342" s="88">
        <v>45382</v>
      </c>
      <c r="H342" s="51" t="s">
        <v>218</v>
      </c>
      <c r="I342" s="51" t="s">
        <v>31</v>
      </c>
      <c r="J342" s="51" t="s">
        <v>31</v>
      </c>
      <c r="K342" s="51" t="s">
        <v>31</v>
      </c>
      <c r="L342" s="51" t="s">
        <v>31</v>
      </c>
      <c r="M342" s="51" t="s">
        <v>31</v>
      </c>
      <c r="N342" s="90">
        <v>2573000</v>
      </c>
      <c r="O342" s="90">
        <v>2572585</v>
      </c>
      <c r="P342" s="46" t="s">
        <v>49</v>
      </c>
      <c r="Q342" s="49"/>
    </row>
    <row r="343" spans="1:17" ht="15" customHeight="1">
      <c r="A343" s="11">
        <v>39517</v>
      </c>
      <c r="B343" s="199"/>
      <c r="C343" s="202"/>
      <c r="D343" s="156" t="s">
        <v>448</v>
      </c>
      <c r="E343" s="46" t="s">
        <v>35</v>
      </c>
      <c r="F343" s="46">
        <v>1</v>
      </c>
      <c r="G343" s="88">
        <v>45382</v>
      </c>
      <c r="H343" s="51" t="s">
        <v>218</v>
      </c>
      <c r="I343" s="51" t="s">
        <v>31</v>
      </c>
      <c r="J343" s="51" t="s">
        <v>31</v>
      </c>
      <c r="K343" s="51" t="s">
        <v>31</v>
      </c>
      <c r="L343" s="51" t="s">
        <v>31</v>
      </c>
      <c r="M343" s="51" t="s">
        <v>31</v>
      </c>
      <c r="N343" s="90">
        <v>225000</v>
      </c>
      <c r="O343" s="90">
        <v>224400</v>
      </c>
      <c r="P343" s="46"/>
      <c r="Q343" s="49"/>
    </row>
    <row r="344" spans="1:17" ht="15" customHeight="1">
      <c r="A344" s="11">
        <v>39548</v>
      </c>
      <c r="B344" s="199"/>
      <c r="C344" s="202"/>
      <c r="D344" s="156" t="s">
        <v>449</v>
      </c>
      <c r="E344" s="46" t="s">
        <v>22</v>
      </c>
      <c r="F344" s="46">
        <v>1</v>
      </c>
      <c r="G344" s="88">
        <v>45382</v>
      </c>
      <c r="H344" s="51" t="s">
        <v>218</v>
      </c>
      <c r="I344" s="51" t="s">
        <v>31</v>
      </c>
      <c r="J344" s="51" t="s">
        <v>31</v>
      </c>
      <c r="K344" s="51" t="s">
        <v>31</v>
      </c>
      <c r="L344" s="51" t="s">
        <v>31</v>
      </c>
      <c r="M344" s="51" t="s">
        <v>31</v>
      </c>
      <c r="N344" s="90">
        <v>238000</v>
      </c>
      <c r="O344" s="90">
        <v>237600</v>
      </c>
      <c r="P344" s="46"/>
      <c r="Q344" s="49"/>
    </row>
    <row r="345" spans="1:17" ht="15" customHeight="1">
      <c r="A345" s="11">
        <v>39558</v>
      </c>
      <c r="B345" s="199"/>
      <c r="C345" s="202"/>
      <c r="D345" s="156" t="s">
        <v>450</v>
      </c>
      <c r="E345" s="46" t="s">
        <v>51</v>
      </c>
      <c r="F345" s="46">
        <v>1</v>
      </c>
      <c r="G345" s="88" t="s">
        <v>117</v>
      </c>
      <c r="H345" s="51" t="s">
        <v>218</v>
      </c>
      <c r="I345" s="51" t="s">
        <v>31</v>
      </c>
      <c r="J345" s="51" t="s">
        <v>31</v>
      </c>
      <c r="K345" s="51" t="s">
        <v>31</v>
      </c>
      <c r="L345" s="51" t="s">
        <v>31</v>
      </c>
      <c r="M345" s="51" t="s">
        <v>31</v>
      </c>
      <c r="N345" s="90">
        <v>61000</v>
      </c>
      <c r="O345" s="90">
        <v>60500</v>
      </c>
      <c r="P345" s="46" t="s">
        <v>49</v>
      </c>
      <c r="Q345" s="49"/>
    </row>
    <row r="346" spans="1:17" ht="15" customHeight="1">
      <c r="A346" s="11">
        <v>39555</v>
      </c>
      <c r="B346" s="199"/>
      <c r="C346" s="202"/>
      <c r="D346" s="156" t="s">
        <v>451</v>
      </c>
      <c r="E346" s="46" t="s">
        <v>33</v>
      </c>
      <c r="F346" s="46">
        <v>1</v>
      </c>
      <c r="G346" s="88">
        <v>45382</v>
      </c>
      <c r="H346" s="51" t="s">
        <v>218</v>
      </c>
      <c r="I346" s="51" t="s">
        <v>31</v>
      </c>
      <c r="J346" s="51" t="s">
        <v>31</v>
      </c>
      <c r="K346" s="51" t="s">
        <v>31</v>
      </c>
      <c r="L346" s="51" t="s">
        <v>31</v>
      </c>
      <c r="M346" s="51" t="s">
        <v>31</v>
      </c>
      <c r="N346" s="90">
        <v>64000</v>
      </c>
      <c r="O346" s="90">
        <v>63800</v>
      </c>
      <c r="P346" s="46"/>
      <c r="Q346" s="49"/>
    </row>
    <row r="347" spans="1:17" ht="15" customHeight="1">
      <c r="A347" s="11">
        <v>39562</v>
      </c>
      <c r="B347" s="199"/>
      <c r="C347" s="202"/>
      <c r="D347" s="156" t="s">
        <v>452</v>
      </c>
      <c r="E347" s="46" t="s">
        <v>33</v>
      </c>
      <c r="F347" s="46">
        <v>1</v>
      </c>
      <c r="G347" s="88">
        <v>45382</v>
      </c>
      <c r="H347" s="51" t="s">
        <v>218</v>
      </c>
      <c r="I347" s="51" t="s">
        <v>31</v>
      </c>
      <c r="J347" s="51" t="s">
        <v>31</v>
      </c>
      <c r="K347" s="51" t="s">
        <v>31</v>
      </c>
      <c r="L347" s="51" t="s">
        <v>31</v>
      </c>
      <c r="M347" s="51" t="s">
        <v>31</v>
      </c>
      <c r="N347" s="90">
        <v>225000</v>
      </c>
      <c r="O347" s="90">
        <v>224400</v>
      </c>
      <c r="P347" s="46" t="s">
        <v>49</v>
      </c>
      <c r="Q347" s="49"/>
    </row>
    <row r="348" spans="1:17" ht="15" customHeight="1">
      <c r="A348" s="11">
        <v>39565</v>
      </c>
      <c r="B348" s="199"/>
      <c r="C348" s="202"/>
      <c r="D348" s="156" t="s">
        <v>453</v>
      </c>
      <c r="E348" s="46" t="s">
        <v>454</v>
      </c>
      <c r="F348" s="46">
        <v>1</v>
      </c>
      <c r="G348" s="88">
        <v>45382</v>
      </c>
      <c r="H348" s="51" t="s">
        <v>218</v>
      </c>
      <c r="I348" s="51" t="s">
        <v>31</v>
      </c>
      <c r="J348" s="51" t="s">
        <v>31</v>
      </c>
      <c r="K348" s="51" t="s">
        <v>31</v>
      </c>
      <c r="L348" s="51" t="s">
        <v>31</v>
      </c>
      <c r="M348" s="51" t="s">
        <v>31</v>
      </c>
      <c r="N348" s="90">
        <v>119000</v>
      </c>
      <c r="O348" s="90">
        <v>118800</v>
      </c>
      <c r="P348" s="46"/>
      <c r="Q348" s="49"/>
    </row>
    <row r="349" spans="1:17" ht="15" customHeight="1">
      <c r="A349" s="11">
        <v>39545</v>
      </c>
      <c r="B349" s="199"/>
      <c r="C349" s="202"/>
      <c r="D349" s="156" t="s">
        <v>455</v>
      </c>
      <c r="E349" s="46" t="s">
        <v>51</v>
      </c>
      <c r="F349" s="46">
        <v>1</v>
      </c>
      <c r="G349" s="88">
        <v>45382</v>
      </c>
      <c r="H349" s="51" t="s">
        <v>218</v>
      </c>
      <c r="I349" s="51" t="s">
        <v>31</v>
      </c>
      <c r="J349" s="51" t="s">
        <v>31</v>
      </c>
      <c r="K349" s="51" t="s">
        <v>31</v>
      </c>
      <c r="L349" s="51" t="s">
        <v>31</v>
      </c>
      <c r="M349" s="51" t="s">
        <v>31</v>
      </c>
      <c r="N349" s="90">
        <v>66000</v>
      </c>
      <c r="O349" s="90">
        <v>66000</v>
      </c>
      <c r="P349" s="46"/>
      <c r="Q349" s="130"/>
    </row>
    <row r="350" spans="1:17" ht="15" customHeight="1">
      <c r="A350" s="11">
        <v>39525</v>
      </c>
      <c r="B350" s="199"/>
      <c r="C350" s="202"/>
      <c r="D350" s="157" t="s">
        <v>456</v>
      </c>
      <c r="E350" s="54" t="s">
        <v>114</v>
      </c>
      <c r="F350" s="54">
        <v>1</v>
      </c>
      <c r="G350" s="96">
        <v>45382</v>
      </c>
      <c r="H350" s="111" t="s">
        <v>218</v>
      </c>
      <c r="I350" s="111" t="s">
        <v>31</v>
      </c>
      <c r="J350" s="111" t="s">
        <v>31</v>
      </c>
      <c r="K350" s="111" t="s">
        <v>31</v>
      </c>
      <c r="L350" s="111" t="s">
        <v>31</v>
      </c>
      <c r="M350" s="111" t="s">
        <v>31</v>
      </c>
      <c r="N350" s="94">
        <v>66000</v>
      </c>
      <c r="O350" s="94">
        <v>60500</v>
      </c>
      <c r="P350" s="54"/>
      <c r="Q350" s="56"/>
    </row>
    <row r="351" spans="1:17" ht="15" customHeight="1" thickBot="1">
      <c r="A351" s="11"/>
      <c r="B351" s="199"/>
      <c r="C351" s="203"/>
      <c r="D351" s="160">
        <f>+COUNTA(D341:D350)</f>
        <v>10</v>
      </c>
      <c r="E351" s="69"/>
      <c r="F351" s="69"/>
      <c r="G351" s="69"/>
      <c r="H351" s="69"/>
      <c r="I351" s="70">
        <f>SUMIF(I341:I350,"○",N341:N350)</f>
        <v>3835000</v>
      </c>
      <c r="J351" s="70">
        <f>SUMIF(J341:J350,"○",N341:N350)</f>
        <v>3835000</v>
      </c>
      <c r="K351" s="70">
        <f>SUMIF(K341:K350,"○",N341:N350)</f>
        <v>3835000</v>
      </c>
      <c r="L351" s="70">
        <f>SUMIF(L341:L350,"○",N341:N350)</f>
        <v>3835000</v>
      </c>
      <c r="M351" s="70">
        <f>SUMIF(M341:M350,"○",N341:N350)</f>
        <v>3835000</v>
      </c>
      <c r="N351" s="71">
        <f>SUM(N341:N350)</f>
        <v>3835000</v>
      </c>
      <c r="O351" s="71">
        <f>SUM(O341:O350)</f>
        <v>3826585</v>
      </c>
      <c r="P351" s="72">
        <f>SUMIF(P341:P350,"市内",O341:O350)</f>
        <v>2857485</v>
      </c>
      <c r="Q351" s="131"/>
    </row>
    <row r="352" spans="1:17" ht="15" customHeight="1" thickBot="1">
      <c r="A352" s="11"/>
      <c r="B352" s="213"/>
      <c r="C352" s="173" t="s">
        <v>61</v>
      </c>
      <c r="D352" s="171">
        <f>+D129+D137+D146+D156+D166+D183+D192+D205+D174+D214+D222+D231+D240+D249+D260+D270+D280+D291+D307+D300+D320+D332+D340+D351</f>
        <v>209</v>
      </c>
      <c r="E352" s="36"/>
      <c r="F352" s="36"/>
      <c r="G352" s="36"/>
      <c r="H352" s="36"/>
      <c r="I352" s="132">
        <f>+I129+I137+I146+I156+I166+I183+I192+I205+I174+I214+I222+I231+I240+I249+I260+I270+I280+I291+I307+I300+I320+I332+I340+I351</f>
        <v>37961172</v>
      </c>
      <c r="J352" s="132">
        <f t="shared" ref="J352:P352" si="7">+J129+J137+J146+J156+J166+J183+J192+J205+J174+J214+J222+J231+J240+J249+J260+J270+J280+J291+J307+J300+J320+J332+J340+J351</f>
        <v>39216172</v>
      </c>
      <c r="K352" s="132">
        <f t="shared" si="7"/>
        <v>41040472</v>
      </c>
      <c r="L352" s="132">
        <f t="shared" si="7"/>
        <v>41540472</v>
      </c>
      <c r="M352" s="132">
        <f t="shared" si="7"/>
        <v>41205472</v>
      </c>
      <c r="N352" s="132">
        <f t="shared" si="7"/>
        <v>42205472</v>
      </c>
      <c r="O352" s="132">
        <f t="shared" si="7"/>
        <v>42512970</v>
      </c>
      <c r="P352" s="132">
        <f t="shared" si="7"/>
        <v>22556660</v>
      </c>
      <c r="Q352" s="133"/>
    </row>
    <row r="353" spans="1:17" ht="19.5" customHeight="1" thickBot="1">
      <c r="A353" s="91"/>
      <c r="B353" s="214" t="s">
        <v>457</v>
      </c>
      <c r="C353" s="215"/>
      <c r="D353" s="134">
        <f>+D11+D25+D28+D34+D73+D98+D102+D107+D118+D352</f>
        <v>302</v>
      </c>
      <c r="E353" s="135"/>
      <c r="F353" s="135"/>
      <c r="G353" s="135"/>
      <c r="H353" s="136"/>
      <c r="I353" s="137">
        <f>+COUNTIF(I6:I350,"○")</f>
        <v>238</v>
      </c>
      <c r="J353" s="137">
        <f>+COUNTIF(J6:J350,"○")</f>
        <v>261</v>
      </c>
      <c r="K353" s="137">
        <f>+COUNTIF(K6:K350,"○")</f>
        <v>287</v>
      </c>
      <c r="L353" s="137">
        <f>+COUNTIF(L6:L350,"○")</f>
        <v>288</v>
      </c>
      <c r="M353" s="137">
        <f>+COUNTIF(M6:M350,"○")</f>
        <v>288</v>
      </c>
      <c r="N353" s="138"/>
      <c r="O353" s="138"/>
      <c r="P353" s="177">
        <f>+COUNTIF(P6:P350,"市内")</f>
        <v>130</v>
      </c>
      <c r="Q353" s="139" t="s">
        <v>458</v>
      </c>
    </row>
    <row r="354" spans="1:17" ht="19.5" customHeight="1">
      <c r="A354" s="91"/>
      <c r="B354" s="200" t="s">
        <v>459</v>
      </c>
      <c r="C354" s="216"/>
      <c r="D354" s="216"/>
      <c r="E354" s="217"/>
      <c r="F354" s="217"/>
      <c r="G354" s="217"/>
      <c r="H354" s="218"/>
      <c r="I354" s="140">
        <f>+ROUNDDOWN(I353/D353,3)</f>
        <v>0.78800000000000003</v>
      </c>
      <c r="J354" s="140">
        <f>+ROUNDDOWN(J353/D353,3)</f>
        <v>0.86399999999999999</v>
      </c>
      <c r="K354" s="140">
        <f>+ROUNDDOWN(K353/D353,3)</f>
        <v>0.95</v>
      </c>
      <c r="L354" s="140">
        <f>+ROUNDDOWN(L353/D353,3)</f>
        <v>0.95299999999999996</v>
      </c>
      <c r="M354" s="140">
        <f>+ROUNDDOWN(M353/D353,3)</f>
        <v>0.95299999999999996</v>
      </c>
      <c r="N354" s="141"/>
      <c r="O354" s="141"/>
      <c r="P354" s="142">
        <f>+ROUNDDOWN(P353/D353,3)</f>
        <v>0.43</v>
      </c>
      <c r="Q354" s="116" t="s">
        <v>460</v>
      </c>
    </row>
    <row r="355" spans="1:17" ht="19.5" customHeight="1">
      <c r="B355" s="210" t="s">
        <v>461</v>
      </c>
      <c r="C355" s="211"/>
      <c r="D355" s="211"/>
      <c r="E355" s="211"/>
      <c r="F355" s="211"/>
      <c r="G355" s="211"/>
      <c r="H355" s="212"/>
      <c r="I355" s="143">
        <f t="shared" ref="I355:O355" si="8">+I11+I73+I28+I34+I107+I102+I352+I25+I98+I118</f>
        <v>72130732</v>
      </c>
      <c r="J355" s="143">
        <f t="shared" si="8"/>
        <v>94304122</v>
      </c>
      <c r="K355" s="143">
        <f t="shared" si="8"/>
        <v>97511392</v>
      </c>
      <c r="L355" s="143">
        <f t="shared" si="8"/>
        <v>98154392</v>
      </c>
      <c r="M355" s="143">
        <f t="shared" si="8"/>
        <v>97804292</v>
      </c>
      <c r="N355" s="143">
        <f t="shared" si="8"/>
        <v>99233292</v>
      </c>
      <c r="O355" s="144">
        <f t="shared" si="8"/>
        <v>93598302</v>
      </c>
      <c r="P355" s="144">
        <f>+P11+P73+P28+P34+P107+P102+P352+P25+P98+P118</f>
        <v>50159808</v>
      </c>
      <c r="Q355" s="126"/>
    </row>
    <row r="356" spans="1:17" ht="19.5" customHeight="1" thickBot="1">
      <c r="B356" s="221" t="s">
        <v>467</v>
      </c>
      <c r="C356" s="222"/>
      <c r="D356" s="222"/>
      <c r="E356" s="222"/>
      <c r="F356" s="222"/>
      <c r="G356" s="222"/>
      <c r="H356" s="223"/>
      <c r="I356" s="145">
        <f>+ROUNDDOWN(I355/N355,3)</f>
        <v>0.72599999999999998</v>
      </c>
      <c r="J356" s="145">
        <f>+ROUNDDOWN(J355/N355,3)</f>
        <v>0.95</v>
      </c>
      <c r="K356" s="145">
        <f>+ROUNDDOWN(K355/N355,3)</f>
        <v>0.98199999999999998</v>
      </c>
      <c r="L356" s="145">
        <f>+ROUNDDOWN(L355/N355,3)</f>
        <v>0.98899999999999999</v>
      </c>
      <c r="M356" s="146">
        <f>+ROUNDDOWN(M355/N355,3)</f>
        <v>0.98499999999999999</v>
      </c>
      <c r="N356" s="147"/>
      <c r="O356" s="148"/>
      <c r="P356" s="149">
        <f>+ROUNDDOWN(P355/O355,3)</f>
        <v>0.53500000000000003</v>
      </c>
      <c r="Q356" s="131" t="s">
        <v>460</v>
      </c>
    </row>
    <row r="357" spans="1:17" ht="19.5" customHeight="1">
      <c r="B357" s="210" t="s">
        <v>462</v>
      </c>
      <c r="C357" s="211"/>
      <c r="D357" s="211"/>
      <c r="E357" s="211"/>
      <c r="F357" s="211"/>
      <c r="G357" s="211"/>
      <c r="H357" s="212"/>
      <c r="I357" s="143">
        <f>+ROUNDUP(I355*1.08,-3)</f>
        <v>77902000</v>
      </c>
      <c r="J357" s="143">
        <f t="shared" ref="J357:M357" si="9">+ROUNDUP(J355*1.08,-3)</f>
        <v>101849000</v>
      </c>
      <c r="K357" s="143">
        <f t="shared" si="9"/>
        <v>105313000</v>
      </c>
      <c r="L357" s="143">
        <f t="shared" si="9"/>
        <v>106007000</v>
      </c>
      <c r="M357" s="150">
        <f t="shared" si="9"/>
        <v>105629000</v>
      </c>
      <c r="N357" s="1"/>
      <c r="O357" s="1"/>
      <c r="P357" s="179" t="s">
        <v>468</v>
      </c>
    </row>
    <row r="358" spans="1:17" ht="19.5" customHeight="1" thickBot="1">
      <c r="B358" s="224" t="s">
        <v>463</v>
      </c>
      <c r="C358" s="225"/>
      <c r="D358" s="225"/>
      <c r="E358" s="225"/>
      <c r="F358" s="225"/>
      <c r="G358" s="225"/>
      <c r="H358" s="226"/>
      <c r="I358" s="227">
        <f>+I357+J357+K357+L357+M357</f>
        <v>496700000</v>
      </c>
      <c r="J358" s="228"/>
      <c r="K358" s="228"/>
      <c r="L358" s="228"/>
      <c r="M358" s="229"/>
      <c r="N358" s="1"/>
      <c r="O358" s="180" t="s">
        <v>469</v>
      </c>
      <c r="P358" s="180"/>
      <c r="Q358" s="180"/>
    </row>
    <row r="359" spans="1:17">
      <c r="B359" s="219" t="s">
        <v>464</v>
      </c>
      <c r="C359" s="219"/>
      <c r="D359" s="219"/>
      <c r="E359" s="219"/>
      <c r="F359" s="219"/>
      <c r="G359" s="219"/>
      <c r="H359" s="219"/>
      <c r="I359" s="219"/>
      <c r="J359" s="219"/>
      <c r="K359" s="219"/>
      <c r="L359" s="219"/>
      <c r="M359" s="219"/>
    </row>
    <row r="360" spans="1:17">
      <c r="B360" s="220"/>
      <c r="C360" s="220"/>
      <c r="D360" s="220"/>
      <c r="E360" s="220"/>
      <c r="F360" s="220"/>
      <c r="G360" s="220"/>
      <c r="H360" s="220"/>
      <c r="I360" s="220"/>
      <c r="J360" s="220"/>
      <c r="K360" s="220"/>
      <c r="L360" s="220"/>
      <c r="M360" s="220"/>
    </row>
  </sheetData>
  <autoFilter ref="A5:O355"/>
  <mergeCells count="73">
    <mergeCell ref="B359:M360"/>
    <mergeCell ref="B356:H356"/>
    <mergeCell ref="B357:H357"/>
    <mergeCell ref="B358:H358"/>
    <mergeCell ref="I358:M358"/>
    <mergeCell ref="C321:C332"/>
    <mergeCell ref="C333:C340"/>
    <mergeCell ref="C341:C351"/>
    <mergeCell ref="B353:C353"/>
    <mergeCell ref="B354:H354"/>
    <mergeCell ref="B355:H355"/>
    <mergeCell ref="B119:B352"/>
    <mergeCell ref="C119:C129"/>
    <mergeCell ref="C130:C137"/>
    <mergeCell ref="C138:C146"/>
    <mergeCell ref="C147:C156"/>
    <mergeCell ref="C157:C166"/>
    <mergeCell ref="C308:C320"/>
    <mergeCell ref="C206:C214"/>
    <mergeCell ref="C215:C222"/>
    <mergeCell ref="C223:C231"/>
    <mergeCell ref="C232:C240"/>
    <mergeCell ref="C241:C249"/>
    <mergeCell ref="C250:C260"/>
    <mergeCell ref="C261:C270"/>
    <mergeCell ref="C271:C280"/>
    <mergeCell ref="C292:C300"/>
    <mergeCell ref="C301:C307"/>
    <mergeCell ref="C193:C205"/>
    <mergeCell ref="B99:B102"/>
    <mergeCell ref="C99:C101"/>
    <mergeCell ref="B103:B107"/>
    <mergeCell ref="C103:C104"/>
    <mergeCell ref="C105:C106"/>
    <mergeCell ref="B108:B118"/>
    <mergeCell ref="C108:C117"/>
    <mergeCell ref="C63:C72"/>
    <mergeCell ref="C167:C174"/>
    <mergeCell ref="C175:C183"/>
    <mergeCell ref="C184:C192"/>
    <mergeCell ref="C281:C291"/>
    <mergeCell ref="C6:C10"/>
    <mergeCell ref="B74:B98"/>
    <mergeCell ref="C74:C85"/>
    <mergeCell ref="C86:C92"/>
    <mergeCell ref="C93:C97"/>
    <mergeCell ref="B12:B25"/>
    <mergeCell ref="C12:C20"/>
    <mergeCell ref="C21:C24"/>
    <mergeCell ref="B26:B28"/>
    <mergeCell ref="C26:C27"/>
    <mergeCell ref="B29:B34"/>
    <mergeCell ref="C29:C33"/>
    <mergeCell ref="B35:B73"/>
    <mergeCell ref="C35:C47"/>
    <mergeCell ref="C48:C53"/>
    <mergeCell ref="C54:C62"/>
    <mergeCell ref="O358:Q358"/>
    <mergeCell ref="B1:N1"/>
    <mergeCell ref="P3:Q3"/>
    <mergeCell ref="B4:B5"/>
    <mergeCell ref="C4:C5"/>
    <mergeCell ref="D4:D5"/>
    <mergeCell ref="E4:E5"/>
    <mergeCell ref="F4:F5"/>
    <mergeCell ref="G4:G5"/>
    <mergeCell ref="H4:H5"/>
    <mergeCell ref="I4:M4"/>
    <mergeCell ref="N4:N5"/>
    <mergeCell ref="O4:O5"/>
    <mergeCell ref="P4:P5"/>
    <mergeCell ref="Q4:Q5"/>
    <mergeCell ref="B6:B11"/>
  </mergeCells>
  <phoneticPr fontId="3"/>
  <printOptions horizontalCentered="1"/>
  <pageMargins left="0.70866141732283472" right="0.70866141732283472" top="0.74803149606299213" bottom="0.74803149606299213" header="0.31496062992125984" footer="0.31496062992125984"/>
  <pageSetup paperSize="9" scale="56" orientation="landscape" horizontalDpi="1200" verticalDpi="1200" r:id="rId1"/>
  <headerFooter>
    <oddFooter>&amp;RP.&amp;P/&amp;N</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別紙2</vt:lpstr>
      <vt:lpstr>別紙2!Print_Area</vt:lpstr>
      <vt:lpstr>別紙2!Print_Titles</vt:lpstr>
    </vt:vector>
  </TitlesOfParts>
  <Company>熊本県玉名市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2023-08-08T00:34:31Z</cp:lastPrinted>
  <dcterms:created xsi:type="dcterms:W3CDTF">2023-08-06T23:38:20Z</dcterms:created>
  <dcterms:modified xsi:type="dcterms:W3CDTF">2023-08-09T00:08:50Z</dcterms:modified>
</cp:coreProperties>
</file>